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755" tabRatio="683"/>
  </bookViews>
  <sheets>
    <sheet name="Ratios" sheetId="1" r:id="rId1"/>
    <sheet name="MacDonalds_BS" sheetId="2" r:id="rId2"/>
    <sheet name="MacDonalds_IS" sheetId="3" r:id="rId3"/>
    <sheet name="MacDonalds_CFS" sheetId="4" r:id="rId4"/>
    <sheet name="Starbucks_BS" sheetId="5" r:id="rId5"/>
    <sheet name="Starbucks_IS" sheetId="6" r:id="rId6"/>
    <sheet name="Starbucks_CFS" sheetId="7" r:id="rId7"/>
    <sheet name="IndustryRatios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1" l="1"/>
  <c r="F27" i="1"/>
  <c r="F29" i="1"/>
  <c r="F34" i="1"/>
  <c r="F4" i="8"/>
  <c r="F5" i="8"/>
  <c r="F6" i="8"/>
  <c r="F7" i="8"/>
  <c r="F8" i="8"/>
  <c r="F9" i="8"/>
  <c r="F3" i="8"/>
  <c r="E11" i="1"/>
  <c r="E12" i="1"/>
  <c r="E13" i="1"/>
  <c r="E15" i="1"/>
  <c r="E16" i="1"/>
  <c r="E17" i="1"/>
  <c r="E18" i="1" s="1"/>
  <c r="E19" i="1"/>
  <c r="E20" i="1"/>
  <c r="E22" i="1"/>
  <c r="E23" i="1"/>
  <c r="E26" i="1"/>
  <c r="E27" i="1"/>
  <c r="E28" i="1"/>
  <c r="E29" i="1"/>
  <c r="E30" i="1"/>
  <c r="E32" i="1"/>
  <c r="E33" i="1"/>
  <c r="E34" i="1"/>
  <c r="E35" i="1"/>
  <c r="E37" i="1"/>
  <c r="E38" i="1" s="1"/>
  <c r="C11" i="1"/>
  <c r="C12" i="1"/>
  <c r="C13" i="1"/>
  <c r="C38" i="1" s="1"/>
  <c r="C15" i="1"/>
  <c r="C16" i="1"/>
  <c r="C17" i="1"/>
  <c r="C18" i="1" s="1"/>
  <c r="C19" i="1"/>
  <c r="C20" i="1" s="1"/>
  <c r="C22" i="1"/>
  <c r="C24" i="1" s="1"/>
  <c r="C23" i="1"/>
  <c r="C26" i="1"/>
  <c r="C27" i="1"/>
  <c r="C28" i="1"/>
  <c r="C29" i="1"/>
  <c r="C30" i="1"/>
  <c r="C32" i="1"/>
  <c r="C33" i="1"/>
  <c r="C34" i="1"/>
  <c r="C35" i="1"/>
  <c r="C37" i="1"/>
  <c r="E24" i="1" l="1"/>
  <c r="D10" i="1"/>
  <c r="B10" i="1"/>
  <c r="D7" i="1"/>
  <c r="B7" i="1"/>
  <c r="D8" i="1"/>
  <c r="B8" i="1"/>
  <c r="D37" i="1"/>
  <c r="B37" i="1"/>
  <c r="D35" i="1" l="1"/>
  <c r="B35" i="1"/>
  <c r="D34" i="1"/>
  <c r="D33" i="1"/>
  <c r="D32" i="1"/>
  <c r="D30" i="1"/>
  <c r="D29" i="1"/>
  <c r="D28" i="1"/>
  <c r="D27" i="1"/>
  <c r="B27" i="1"/>
  <c r="D26" i="1"/>
  <c r="D23" i="1"/>
  <c r="D22" i="1"/>
  <c r="D19" i="1"/>
  <c r="D20" i="1" s="1"/>
  <c r="B16" i="1"/>
  <c r="D17" i="1"/>
  <c r="D18" i="1" s="1"/>
  <c r="D16" i="1"/>
  <c r="D15" i="1"/>
  <c r="D13" i="1"/>
  <c r="D38" i="1" s="1"/>
  <c r="D12" i="1"/>
  <c r="D11" i="1"/>
  <c r="B34" i="1"/>
  <c r="B33" i="1"/>
  <c r="B32" i="1"/>
  <c r="B30" i="1"/>
  <c r="B29" i="1"/>
  <c r="B28" i="1"/>
  <c r="B26" i="1"/>
  <c r="B23" i="1"/>
  <c r="B22" i="1"/>
  <c r="B19" i="1"/>
  <c r="B20" i="1" s="1"/>
  <c r="B17" i="1"/>
  <c r="B18" i="1" s="1"/>
  <c r="B15" i="1"/>
  <c r="B11" i="1"/>
  <c r="B13" i="1"/>
  <c r="B38" i="1" s="1"/>
  <c r="B12" i="1"/>
  <c r="D24" i="1" l="1"/>
  <c r="B24" i="1"/>
</calcChain>
</file>

<file path=xl/sharedStrings.xml><?xml version="1.0" encoding="utf-8"?>
<sst xmlns="http://schemas.openxmlformats.org/spreadsheetml/2006/main" count="339" uniqueCount="286">
  <si>
    <t>Market value added (MVA)</t>
  </si>
  <si>
    <t>Market-to-book ratio</t>
  </si>
  <si>
    <t>EVA</t>
  </si>
  <si>
    <t>Return on capital (ROC)</t>
  </si>
  <si>
    <t>Return on assets (ROA)</t>
  </si>
  <si>
    <t>Return on equity (ROE)</t>
  </si>
  <si>
    <t>Assets turnover</t>
  </si>
  <si>
    <t>Fixed assets turnover</t>
  </si>
  <si>
    <t>Inventory turnover</t>
  </si>
  <si>
    <t>Average days in inventory</t>
  </si>
  <si>
    <t>Receivables turnover</t>
  </si>
  <si>
    <t>Average collection period</t>
  </si>
  <si>
    <t>Analyzing the return on assets</t>
  </si>
  <si>
    <t>Profit margin</t>
  </si>
  <si>
    <t>Operating profit margin</t>
  </si>
  <si>
    <t>The DuPont system</t>
  </si>
  <si>
    <t>Measuring financial leverage—long-term solvency measures</t>
  </si>
  <si>
    <t>Long-term debt ratio</t>
  </si>
  <si>
    <t>Long-term debt–equity ratio</t>
  </si>
  <si>
    <t>Total debt ratio</t>
  </si>
  <si>
    <t>Times interest earned</t>
  </si>
  <si>
    <t>Cash coverage ratio</t>
  </si>
  <si>
    <t>Measuring liquidity—short-term solvency or liquidity measures</t>
  </si>
  <si>
    <t>NWC to total assets ratio</t>
  </si>
  <si>
    <t>Current ratio</t>
  </si>
  <si>
    <t>Quick ratio</t>
  </si>
  <si>
    <t>Cash ratio</t>
  </si>
  <si>
    <t>Payout ratio</t>
  </si>
  <si>
    <t>Sustainable growth</t>
  </si>
  <si>
    <t>Performance measures</t>
  </si>
  <si>
    <t>Economic value added and profitability measures</t>
  </si>
  <si>
    <t>Measuring efficiency—asset management or turnover measures</t>
  </si>
  <si>
    <t>Growth measures</t>
  </si>
  <si>
    <t>Performance Measure or Ratio</t>
  </si>
  <si>
    <t>Consolidated Statement of Income - USD ($)</t>
  </si>
  <si>
    <t>shares in Millions, $ in Millions</t>
  </si>
  <si>
    <t>12 Months Ended</t>
  </si>
  <si>
    <t>Dec. 31, 2017</t>
  </si>
  <si>
    <t>Dec. 31, 2016</t>
  </si>
  <si>
    <t>Dec. 31, 2015</t>
  </si>
  <si>
    <t>REVENUES</t>
  </si>
  <si>
    <t>Sales by Company-operated restaurants</t>
  </si>
  <si>
    <t>Revenues from franchised restaurants</t>
  </si>
  <si>
    <t>Total revenues</t>
  </si>
  <si>
    <t>OPERATING COSTS AND EXPENSES</t>
  </si>
  <si>
    <t>Food &amp; paper</t>
  </si>
  <si>
    <t>Payroll &amp; employee benefits</t>
  </si>
  <si>
    <t>Occupancy &amp; other operating expenses</t>
  </si>
  <si>
    <t>Franchised restaurants-occupancy expenses</t>
  </si>
  <si>
    <t>Selling, general &amp; administrative expenses</t>
  </si>
  <si>
    <t>Other operating (income) expense, net</t>
  </si>
  <si>
    <t>Total operating costs and expenses</t>
  </si>
  <si>
    <t>Operating income</t>
  </si>
  <si>
    <t>Interest expense-net of capitalized interest of $5.3, $7.1 and $9.4</t>
  </si>
  <si>
    <t>Nonoperating (income) expense, net</t>
  </si>
  <si>
    <t>Income before provision for income taxes</t>
  </si>
  <si>
    <t>Provision for income taxes</t>
  </si>
  <si>
    <t>Net income</t>
  </si>
  <si>
    <t>Earnings per common share–basic</t>
  </si>
  <si>
    <t>Earnings per common share–diluted</t>
  </si>
  <si>
    <t>Dividends declared per common share</t>
  </si>
  <si>
    <t>Weighted-average shares outstanding–basic</t>
  </si>
  <si>
    <t>Weighted-average shares outstanding–diluted</t>
  </si>
  <si>
    <t>Consolidated Balance Sheet - USD ($)</t>
  </si>
  <si>
    <t>$ in Millions</t>
  </si>
  <si>
    <t>Current assets</t>
  </si>
  <si>
    <t>Cash and equivalents</t>
  </si>
  <si>
    <t>Accounts and notes receivable</t>
  </si>
  <si>
    <t>Inventories, at cost, not in excess of market</t>
  </si>
  <si>
    <t>Prepaid expenses and other current assets</t>
  </si>
  <si>
    <t>Assets of businesses held for sale</t>
  </si>
  <si>
    <t>Total current assets</t>
  </si>
  <si>
    <t>Other assets</t>
  </si>
  <si>
    <t>Investments in and advances to affiliates</t>
  </si>
  <si>
    <t>Goodwill</t>
  </si>
  <si>
    <t>Miscellaneous</t>
  </si>
  <si>
    <t>Total other assets</t>
  </si>
  <si>
    <t>Property and equipment</t>
  </si>
  <si>
    <t>Property and equipment, at cost</t>
  </si>
  <si>
    <t>Accumulated depreciation and amortization</t>
  </si>
  <si>
    <t>Net property and equipment</t>
  </si>
  <si>
    <t>Total assets</t>
  </si>
  <si>
    <t>Current liabilities</t>
  </si>
  <si>
    <t>Accounts payable</t>
  </si>
  <si>
    <t>Income taxes</t>
  </si>
  <si>
    <t>Other taxes</t>
  </si>
  <si>
    <t>Accrued interest</t>
  </si>
  <si>
    <t>Accrued payroll and other liabilities</t>
  </si>
  <si>
    <t>Current maturities of long term debt</t>
  </si>
  <si>
    <t>Liabilities of businesses held for sale</t>
  </si>
  <si>
    <t>Total current liabilities</t>
  </si>
  <si>
    <t>Long-term debt</t>
  </si>
  <si>
    <t>Long-term income taxes</t>
  </si>
  <si>
    <t>Other long-term liabilities</t>
  </si>
  <si>
    <t>Deferred income taxes</t>
  </si>
  <si>
    <t>Shareholders' equity (deficit)</t>
  </si>
  <si>
    <t>Preferred stock, no par value; authorized – 165.0 million shares; issued – none</t>
  </si>
  <si>
    <t>Common stock, $.01 par value; authorized – 3.5 billion shares; issued – 1,660.6 million shares</t>
  </si>
  <si>
    <t>Additional paid-in capital</t>
  </si>
  <si>
    <t>Retained earnings</t>
  </si>
  <si>
    <t>Accumulated other comprehensive income</t>
  </si>
  <si>
    <t>Common stock in treasury, at cost; 866.5 and 841.3 million shares</t>
  </si>
  <si>
    <t>Total shareholders' equity (deficit)</t>
  </si>
  <si>
    <t>Total liabilities and shareholders' equity (deficit)</t>
  </si>
  <si>
    <t>Consolidated Statement of Cash Flows</t>
  </si>
  <si>
    <t>USD ($)</t>
  </si>
  <si>
    <t>Operating activities</t>
  </si>
  <si>
    <t>Charges and credits:</t>
  </si>
  <si>
    <t>Depreciation and amortization</t>
  </si>
  <si>
    <t>Share-based compensation</t>
  </si>
  <si>
    <t>Net gain on sale of restaurant businesses</t>
  </si>
  <si>
    <t>Other</t>
  </si>
  <si>
    <t>Changes in working capital items:</t>
  </si>
  <si>
    <t>Accounts receivable</t>
  </si>
  <si>
    <t>Inventories, prepaid expenses and other current assets</t>
  </si>
  <si>
    <t>Other accrued liabilities</t>
  </si>
  <si>
    <t>Cash provided by operations</t>
  </si>
  <si>
    <t>Investing activities</t>
  </si>
  <si>
    <t>Capital expenditures</t>
  </si>
  <si>
    <t>Purchases of restaurant businesses</t>
  </si>
  <si>
    <t>Sales of restaurant businesses</t>
  </si>
  <si>
    <t>Proceeds from sale of businesses in China and Hong Kong</t>
  </si>
  <si>
    <t>Sales of property</t>
  </si>
  <si>
    <t>Cash provided by (used for) investing activities</t>
  </si>
  <si>
    <t>Financing activities</t>
  </si>
  <si>
    <t>Net short-term borrowings</t>
  </si>
  <si>
    <t>Long-term financing issuances</t>
  </si>
  <si>
    <t>Long-term financing repayments</t>
  </si>
  <si>
    <t>Treasury stock purchases</t>
  </si>
  <si>
    <t>Common stock dividends</t>
  </si>
  <si>
    <t>Proceeds from stock option exercises</t>
  </si>
  <si>
    <t>Excess tax benefit on share-based compensation</t>
  </si>
  <si>
    <t>Cash provided by (used for) financing activities</t>
  </si>
  <si>
    <t>Effect of exchange rates on cash and equivalents</t>
  </si>
  <si>
    <t>Cash and equivalents increase (decrease)</t>
  </si>
  <si>
    <t>Change in cash balances of businesses held for sale</t>
  </si>
  <si>
    <t>Cash and equivalents at beginning of year</t>
  </si>
  <si>
    <t>Cash and equivalents at end of year</t>
  </si>
  <si>
    <t>Supplemental cash flow disclosures</t>
  </si>
  <si>
    <t>Interest paid</t>
  </si>
  <si>
    <t>Income taxes paid</t>
  </si>
  <si>
    <t>Consolidated Statements of Earnings - USD ($)</t>
  </si>
  <si>
    <t>Oct. 01, 2017</t>
  </si>
  <si>
    <t>Oct. 02, 2016</t>
  </si>
  <si>
    <t>Sep. 27, 2015</t>
  </si>
  <si>
    <t>Net Revenues:</t>
  </si>
  <si>
    <t>Total net revenues</t>
  </si>
  <si>
    <t>Cost of sales including occupancy costs</t>
  </si>
  <si>
    <t>Store operating expenses</t>
  </si>
  <si>
    <t>Other operating expenses</t>
  </si>
  <si>
    <t>Depreciation and amortization expenses</t>
  </si>
  <si>
    <t>General and administrative expenses</t>
  </si>
  <si>
    <t>Total operating expenses</t>
  </si>
  <si>
    <t>Income from equity investees</t>
  </si>
  <si>
    <t>Gain resulting from acquisition of joint venture</t>
  </si>
  <si>
    <t>Loss on extinguishment of debt</t>
  </si>
  <si>
    <t>Interest income and other, net</t>
  </si>
  <si>
    <t>Interest expense</t>
  </si>
  <si>
    <t>Earnings before income taxes</t>
  </si>
  <si>
    <t>Income tax expense</t>
  </si>
  <si>
    <t>Net earnings including noncontrolling interests</t>
  </si>
  <si>
    <t>Net earnings/(loss) attributable to noncontrolling interests</t>
  </si>
  <si>
    <t>Net earnings attributable to Starbucks</t>
  </si>
  <si>
    <t>Earnings per share - basic</t>
  </si>
  <si>
    <t>Earnings per share - diluted</t>
  </si>
  <si>
    <t>Weighted average shares outstanding:</t>
  </si>
  <si>
    <t>Basic</t>
  </si>
  <si>
    <t>Diluted</t>
  </si>
  <si>
    <t>Restructuring Charges</t>
  </si>
  <si>
    <t>Company-operated stores [Member]</t>
  </si>
  <si>
    <t>Licensed stores [Member]</t>
  </si>
  <si>
    <t>CPG, foodservice and other [Member]</t>
  </si>
  <si>
    <t>Consolidated Balance Sheets - USD ($)</t>
  </si>
  <si>
    <t>Current assets:</t>
  </si>
  <si>
    <t>Cash and cash equivalents</t>
  </si>
  <si>
    <t>Short-term investments</t>
  </si>
  <si>
    <t>Accounts receivable, net</t>
  </si>
  <si>
    <t>Inventories</t>
  </si>
  <si>
    <t>Long-term investments</t>
  </si>
  <si>
    <t>Equity and cost investments</t>
  </si>
  <si>
    <t>Property, plant and equipment, net</t>
  </si>
  <si>
    <t>Deferred income taxes, net</t>
  </si>
  <si>
    <t>Other long-term assets</t>
  </si>
  <si>
    <t>Other intangible assets</t>
  </si>
  <si>
    <t>TOTAL ASSETS</t>
  </si>
  <si>
    <t>Current liabilities:</t>
  </si>
  <si>
    <t>Accrued liabilities</t>
  </si>
  <si>
    <t>Insurance reserves</t>
  </si>
  <si>
    <t>Stored value card liability</t>
  </si>
  <si>
    <t>Current portion of long-term debt</t>
  </si>
  <si>
    <t>Total liabilities</t>
  </si>
  <si>
    <t>Shareholders' equity:</t>
  </si>
  <si>
    <t>Common stock ($0.001 par value) - authorized, 2,400.0 shares; issued and outstanding, 1,460.5 and 1,485.1 shares, respectively</t>
  </si>
  <si>
    <t>Accumulated other comprehensive income/(loss)</t>
  </si>
  <si>
    <t>Total shareholders' equity</t>
  </si>
  <si>
    <t>Noncontrolling interests</t>
  </si>
  <si>
    <t>Total equity</t>
  </si>
  <si>
    <t>TOTAL LIABILITIES AND EQUITY</t>
  </si>
  <si>
    <t>Consolidated Statements of Cash Flows - USD ($)</t>
  </si>
  <si>
    <t>OPERATING ACTIVITIES:</t>
  </si>
  <si>
    <t>Adjustments to reconcile net earnings to net cash provided by operating activities:</t>
  </si>
  <si>
    <t>Income earned from equity method investees</t>
  </si>
  <si>
    <t>Distributions received from equity method investees</t>
  </si>
  <si>
    <t>Deconsolidation, Gain (Loss), Amount</t>
  </si>
  <si>
    <t>Gain resulting from acquisition/sale of equity in joint ventures and certain retail operations</t>
  </si>
  <si>
    <t>Stock-based compensation</t>
  </si>
  <si>
    <t>Excess tax benefit on share-based awards</t>
  </si>
  <si>
    <t>Goodwill, Impairment Loss</t>
  </si>
  <si>
    <t>Cash provided/(used) by changes in operating assets and liabilities:</t>
  </si>
  <si>
    <t>Other operating assets and liabilities</t>
  </si>
  <si>
    <t>Net cash provided by operating activities</t>
  </si>
  <si>
    <t>INVESTING ACTIVITIES:</t>
  </si>
  <si>
    <t>Purchases of investments</t>
  </si>
  <si>
    <t>Proceeds from Sale and Maturity of Available-for-sale Securities</t>
  </si>
  <si>
    <t>Sales of investments</t>
  </si>
  <si>
    <t>Maturities and calls of investments</t>
  </si>
  <si>
    <t>Acquisitions, net of cash acquired</t>
  </si>
  <si>
    <t>Additions to property, plant and equipment</t>
  </si>
  <si>
    <t>Net proceeds from sale of equity in joint ventures and certain retail operations</t>
  </si>
  <si>
    <t>Net cash used by investing activities</t>
  </si>
  <si>
    <t>FINANCING ACTIVITIES:</t>
  </si>
  <si>
    <t>Proceeds from issuance of long-term debt</t>
  </si>
  <si>
    <t>Repayments of long-term debt</t>
  </si>
  <si>
    <t>Cash used for purchase of non-controlling interest</t>
  </si>
  <si>
    <t>Proceeds from issuance of common stock</t>
  </si>
  <si>
    <t>Cash dividends paid</t>
  </si>
  <si>
    <t>Repurchase of common stock</t>
  </si>
  <si>
    <t>Minimum tax withholdings on share-based awards</t>
  </si>
  <si>
    <t>Net cash used by financing activities</t>
  </si>
  <si>
    <t>Effect of exchange rate changes on cash and cash equivalents</t>
  </si>
  <si>
    <t>Net increase/(decrease) in cash and cash equivalents</t>
  </si>
  <si>
    <t>CASH AND CASH EQUIVALENTS:</t>
  </si>
  <si>
    <t>Beginning of period</t>
  </si>
  <si>
    <t>End of period</t>
  </si>
  <si>
    <t>Cash paid during the period for:</t>
  </si>
  <si>
    <t>Interest, net of capitalized interest</t>
  </si>
  <si>
    <t>Income taxes, net of refunds</t>
  </si>
  <si>
    <t>McDonalds</t>
  </si>
  <si>
    <t>Competitor (Starbucks)</t>
  </si>
  <si>
    <t>Market Capitalization</t>
  </si>
  <si>
    <t>Market Price per Share</t>
  </si>
  <si>
    <t>Industry WACC</t>
  </si>
  <si>
    <t>McDonalds' efficiency in the use of its capital is lower than its competitors.</t>
  </si>
  <si>
    <t>McDonalds' efficiency in the use of its capital to deliver sales is lower than other industry players.</t>
  </si>
  <si>
    <t>McDonalds assets produce a lower level of sales compared to the industry, which shows lower efficiency in the use of assets.</t>
  </si>
  <si>
    <t>McDonalds fixed assets produce a lower level of sales compared to the industry, which shows lower efficiency in the use of assets.</t>
  </si>
  <si>
    <t>McDonalds obtains a much higher level of net profits from its total sales.</t>
  </si>
  <si>
    <t>McDonalds has a much higher level of operating profits for each dollar of total sales.</t>
  </si>
  <si>
    <t>McDonalds has higher long-term debt compared to its assets. This makes it a riskier investment.</t>
  </si>
  <si>
    <t>Total debt compared to total assets is higher in McDonalds than in its competitors.</t>
  </si>
  <si>
    <t>McDonalds current assets cover the current liabilities by a much higher margin than its competitor.</t>
  </si>
  <si>
    <t>McDonalds current assets less inventory cover the current liabilities by a much higher margin than its competitor.</t>
  </si>
  <si>
    <t>McDonalds has higher cash levels to cover its current liabilities compared to its competitors.</t>
  </si>
  <si>
    <t>McDonalds' dividends payout despite is almost similar to its competitors.</t>
  </si>
  <si>
    <t>McDonalds has a lower stock holding period.</t>
  </si>
  <si>
    <t>McDonalds sells its stock at a much faster rate as compared to its competitors.</t>
  </si>
  <si>
    <t>McDonalds takes longer to collect its accounts receivables as compared to its competitors.</t>
  </si>
  <si>
    <t>McDonalds gets paid by its debtors much more slowly than its competitors.</t>
  </si>
  <si>
    <t>McDonalds has a much higher market value compared to its book value compared to its competitor.</t>
  </si>
  <si>
    <t xml:space="preserve">McDonalds' net income is greater than its capital cost by a bigger margin than the company's competitor. </t>
  </si>
  <si>
    <t>The company's net working ratio to total assets is similar to that of its competitors.</t>
  </si>
  <si>
    <t>McDonalds has a negative ROE because its total equity is negative/ The company's is theoretically purely financed by debt. However in reality, since it is a limited liability company, the company still has shareholders.</t>
  </si>
  <si>
    <t>Due to negative total equity at McDonalds, its return on on equity using the DuPont system is negative.</t>
  </si>
  <si>
    <t>McDonalds times interest earned is lower than the industry average. A negative times interest earned in Starbucks is because of negative interest suggecting that interest earned is greates than interest pid out in the company.</t>
  </si>
  <si>
    <t>McDonalds has a lower cash coverage ration than its competitor whose cash coverage ratio is negative due to negative interest expense.</t>
  </si>
  <si>
    <t xml:space="preserve">Due to negaive ROE, McDonalds' sustainable growth percentage is negative. </t>
  </si>
  <si>
    <t>Because of negative total equity, McDonalds long-term debt to equity ratio is negative.</t>
  </si>
  <si>
    <t>McDonalds has a negative market-to-book ratio because its theoretically purely financed by debt.</t>
  </si>
  <si>
    <t>Year</t>
  </si>
  <si>
    <t>Industry Average</t>
  </si>
  <si>
    <t>Comment</t>
  </si>
  <si>
    <t>Restaurants Industry</t>
  </si>
  <si>
    <t>3 Q</t>
  </si>
  <si>
    <t>2 Q</t>
  </si>
  <si>
    <t>1 Q</t>
  </si>
  <si>
    <t>4 Q</t>
  </si>
  <si>
    <t>Quick Ratio (TTM)</t>
  </si>
  <si>
    <t>Working Capital Ratio (TTM)</t>
  </si>
  <si>
    <t>Working Capital Per Revenue</t>
  </si>
  <si>
    <t>Leverage Ratio (TTM)</t>
  </si>
  <si>
    <t>Total Debt to Equity (TTM)</t>
  </si>
  <si>
    <t>Interest Coverage (TTM)</t>
  </si>
  <si>
    <t>Debt Coverage (TTM)</t>
  </si>
  <si>
    <t>Average</t>
  </si>
  <si>
    <t>Source:</t>
  </si>
  <si>
    <t>https://csimarket.com/Industry/industry_Financial_Strength_Ratios.php?ind=914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</si>
</sst>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_);[Red]\(&quot;$&quot;#,##0.00\)"/>
    <numFmt numFmtId="43" formatCode="_(* #,##0.00_);_(* \(#,##0.00\);_(* &quot;-&quot;??_);_(@_)"/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.5"/>
      <color rgb="FF000000"/>
      <name val="Arial"/>
      <family val="2"/>
    </font>
    <font>
      <b/>
      <sz val="10.5"/>
      <color rgb="FF000000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EBEB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7">
    <xf numFmtId="0" fontId="0" fillId="0" borderId="0" xfId="0"/>
    <xf numFmtId="0" fontId="4" fillId="0" borderId="1" xfId="0" applyFont="1" applyBorder="1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8" fontId="0" fillId="0" borderId="0" xfId="0" applyNumberFormat="1" applyAlignment="1">
      <alignment vertical="center"/>
    </xf>
    <xf numFmtId="0" fontId="0" fillId="0" borderId="0" xfId="0" applyFill="1"/>
    <xf numFmtId="0" fontId="0" fillId="0" borderId="0" xfId="0" applyAlignment="1">
      <alignment horizontal="center" vertical="center"/>
    </xf>
    <xf numFmtId="9" fontId="0" fillId="0" borderId="0" xfId="1" applyFont="1"/>
    <xf numFmtId="4" fontId="0" fillId="0" borderId="0" xfId="0" applyNumberFormat="1"/>
    <xf numFmtId="0" fontId="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10" fontId="0" fillId="0" borderId="1" xfId="2" applyNumberFormat="1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8" fontId="0" fillId="0" borderId="1" xfId="0" applyNumberFormat="1" applyBorder="1" applyAlignment="1">
      <alignment vertical="top"/>
    </xf>
    <xf numFmtId="10" fontId="0" fillId="0" borderId="1" xfId="1" applyNumberFormat="1" applyFont="1" applyBorder="1" applyAlignment="1">
      <alignment vertical="top"/>
    </xf>
    <xf numFmtId="2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2" fontId="0" fillId="0" borderId="0" xfId="2" applyNumberFormat="1" applyFont="1" applyAlignment="1">
      <alignment vertical="center"/>
    </xf>
    <xf numFmtId="0" fontId="4" fillId="0" borderId="3" xfId="0" applyFont="1" applyBorder="1" applyAlignment="1">
      <alignment horizontal="center"/>
    </xf>
    <xf numFmtId="0" fontId="0" fillId="2" borderId="0" xfId="0" applyFill="1" applyAlignment="1">
      <alignment vertical="center"/>
    </xf>
    <xf numFmtId="0" fontId="0" fillId="0" borderId="0" xfId="0" applyFont="1"/>
    <xf numFmtId="2" fontId="0" fillId="0" borderId="0" xfId="0" applyNumberForma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0" xfId="0" applyFont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topLeftCell="A17" workbookViewId="0">
      <selection activeCell="B18" sqref="B18"/>
    </sheetView>
  </sheetViews>
  <sheetFormatPr defaultRowHeight="15" x14ac:dyDescent="0.25"/>
  <cols>
    <col min="1" max="1" width="69.5703125" customWidth="1"/>
    <col min="2" max="3" width="18.5703125" customWidth="1"/>
    <col min="4" max="4" width="27.140625" bestFit="1" customWidth="1"/>
    <col min="5" max="6" width="27.140625" customWidth="1"/>
    <col min="7" max="7" width="61.28515625" customWidth="1"/>
  </cols>
  <sheetData>
    <row r="1" spans="1:7" ht="15.75" x14ac:dyDescent="0.25">
      <c r="A1" s="1" t="s">
        <v>33</v>
      </c>
      <c r="B1" s="24" t="s">
        <v>237</v>
      </c>
      <c r="C1" s="25"/>
      <c r="D1" s="24" t="s">
        <v>238</v>
      </c>
      <c r="E1" s="25"/>
      <c r="F1" s="20" t="s">
        <v>269</v>
      </c>
      <c r="G1" s="1" t="s">
        <v>270</v>
      </c>
    </row>
    <row r="2" spans="1:7" ht="15.75" x14ac:dyDescent="0.25">
      <c r="A2" s="1" t="s">
        <v>268</v>
      </c>
      <c r="B2" s="1">
        <v>2017</v>
      </c>
      <c r="C2" s="1">
        <v>2016</v>
      </c>
      <c r="D2" s="1">
        <v>2017</v>
      </c>
      <c r="E2" s="1">
        <v>2016</v>
      </c>
      <c r="F2" s="1"/>
      <c r="G2" s="1"/>
    </row>
    <row r="3" spans="1:7" ht="15.75" x14ac:dyDescent="0.25">
      <c r="A3" s="15" t="s">
        <v>239</v>
      </c>
      <c r="B3" s="14">
        <v>127743</v>
      </c>
      <c r="C3" s="14"/>
      <c r="D3" s="14">
        <v>74835</v>
      </c>
      <c r="E3" s="14"/>
      <c r="F3" s="14"/>
      <c r="G3" s="9"/>
    </row>
    <row r="4" spans="1:7" ht="15.75" x14ac:dyDescent="0.25">
      <c r="A4" s="15" t="s">
        <v>240</v>
      </c>
      <c r="B4" s="14">
        <v>164.66</v>
      </c>
      <c r="C4" s="14"/>
      <c r="D4" s="14">
        <v>55.47</v>
      </c>
      <c r="E4" s="14"/>
      <c r="F4" s="14"/>
      <c r="G4" s="9"/>
    </row>
    <row r="5" spans="1:7" ht="15.75" x14ac:dyDescent="0.25">
      <c r="A5" s="15" t="s">
        <v>241</v>
      </c>
      <c r="B5" s="11">
        <v>5.8099999999999999E-2</v>
      </c>
      <c r="C5" s="11"/>
      <c r="D5" s="11">
        <v>5.8099999999999999E-2</v>
      </c>
      <c r="E5" s="11"/>
      <c r="F5" s="11"/>
      <c r="G5" s="9"/>
    </row>
    <row r="6" spans="1:7" x14ac:dyDescent="0.25">
      <c r="A6" s="12" t="s">
        <v>29</v>
      </c>
      <c r="B6" s="12"/>
      <c r="C6" s="12"/>
      <c r="D6" s="13"/>
      <c r="E6" s="13"/>
      <c r="F6" s="13"/>
      <c r="G6" s="10"/>
    </row>
    <row r="7" spans="1:7" ht="30" x14ac:dyDescent="0.25">
      <c r="A7" s="18" t="s">
        <v>0</v>
      </c>
      <c r="B7" s="14">
        <f>(1660.6*B4)-(MacDonalds_BS!B19-SUM(MacDonalds_BS!B28:B32))</f>
        <v>276702.39600000001</v>
      </c>
      <c r="C7" s="14"/>
      <c r="D7" s="14">
        <f>(1485.1*D4)-(Starbucks_BS!B17-Starbucks_BS!B27)</f>
        <v>76921.496999999988</v>
      </c>
      <c r="E7" s="14"/>
      <c r="F7" s="14"/>
      <c r="G7" s="10" t="s">
        <v>258</v>
      </c>
    </row>
    <row r="8" spans="1:7" ht="30" x14ac:dyDescent="0.25">
      <c r="A8" s="18" t="s">
        <v>1</v>
      </c>
      <c r="B8" s="16">
        <f>B3/(MacDonalds_BS!B19-SUM(MacDonalds_BS!B28:B32))</f>
        <v>-39.08904528763761</v>
      </c>
      <c r="C8" s="16"/>
      <c r="D8" s="16">
        <f>D3/(Starbucks_BS!B17-Starbucks_BS!B27)</f>
        <v>13.713578889499725</v>
      </c>
      <c r="E8" s="16"/>
      <c r="F8" s="16"/>
      <c r="G8" s="10" t="s">
        <v>267</v>
      </c>
    </row>
    <row r="9" spans="1:7" x14ac:dyDescent="0.25">
      <c r="A9" s="12" t="s">
        <v>30</v>
      </c>
      <c r="B9" s="12"/>
      <c r="C9" s="12"/>
      <c r="D9" s="13"/>
      <c r="E9" s="13"/>
      <c r="F9" s="13"/>
      <c r="G9" s="10"/>
    </row>
    <row r="10" spans="1:7" ht="30" x14ac:dyDescent="0.25">
      <c r="A10" s="18" t="s">
        <v>2</v>
      </c>
      <c r="B10" s="14">
        <f>MacDonalds_IS!B20-(Ratios!B5*MacDonalds_BS!B41)</f>
        <v>3228.3050300000004</v>
      </c>
      <c r="C10" s="14"/>
      <c r="D10" s="14">
        <f>Starbucks_IS!B21-(Ratios!D5*Starbucks_BS!B36)</f>
        <v>2050.0586399999997</v>
      </c>
      <c r="E10" s="14"/>
      <c r="F10" s="14"/>
      <c r="G10" s="10" t="s">
        <v>259</v>
      </c>
    </row>
    <row r="11" spans="1:7" ht="30" x14ac:dyDescent="0.25">
      <c r="A11" s="18" t="s">
        <v>3</v>
      </c>
      <c r="B11" s="15">
        <f>MacDonalds_IS!B20/MacDonalds_BS!B41</f>
        <v>0.15360152882672609</v>
      </c>
      <c r="C11" s="15">
        <f>MacDonalds_IS!C20/MacDonalds_BS!C41</f>
        <v>0.15106095623051904</v>
      </c>
      <c r="D11" s="15">
        <f>Starbucks_IS!B21/Starbucks_BS!B36</f>
        <v>0.20080609233168123</v>
      </c>
      <c r="E11" s="15">
        <f>Starbucks_IS!C21/Starbucks_BS!C36</f>
        <v>0.19686986899563316</v>
      </c>
      <c r="F11" s="15"/>
      <c r="G11" s="10" t="s">
        <v>242</v>
      </c>
    </row>
    <row r="12" spans="1:7" ht="30" x14ac:dyDescent="0.25">
      <c r="A12" s="18" t="s">
        <v>4</v>
      </c>
      <c r="B12" s="15">
        <f>MacDonalds_IS!B20/MacDonalds_BS!B19</f>
        <v>0.15360152882672609</v>
      </c>
      <c r="C12" s="15">
        <f>MacDonalds_IS!C20/MacDonalds_BS!C19</f>
        <v>0.15106095623051904</v>
      </c>
      <c r="D12" s="15">
        <f>Starbucks_IS!B21/Starbucks_BS!B17</f>
        <v>0.20080609233168123</v>
      </c>
      <c r="E12" s="15">
        <f>Starbucks_IS!C21/Starbucks_BS!C17</f>
        <v>0.19686986899563316</v>
      </c>
      <c r="F12" s="15"/>
      <c r="G12" s="10" t="s">
        <v>243</v>
      </c>
    </row>
    <row r="13" spans="1:7" ht="60" x14ac:dyDescent="0.25">
      <c r="A13" s="18" t="s">
        <v>5</v>
      </c>
      <c r="B13" s="15">
        <f>MacDonalds_IS!B20/MacDonalds_BS!B40</f>
        <v>-1.5888310893512851</v>
      </c>
      <c r="C13" s="15">
        <f>MacDonalds_IS!C20/MacDonalds_BS!C40</f>
        <v>-2.1260717688154966</v>
      </c>
      <c r="D13" s="15">
        <f>Starbucks_IS!B21/Starbucks_BS!B35</f>
        <v>0.52862378596298332</v>
      </c>
      <c r="E13" s="15">
        <f>Starbucks_IS!C21/Starbucks_BS!C35</f>
        <v>0.47833024937613527</v>
      </c>
      <c r="F13" s="15"/>
      <c r="G13" s="10" t="s">
        <v>261</v>
      </c>
    </row>
    <row r="14" spans="1:7" x14ac:dyDescent="0.25">
      <c r="A14" s="12" t="s">
        <v>31</v>
      </c>
      <c r="B14" s="12"/>
      <c r="C14" s="12"/>
      <c r="D14" s="13"/>
      <c r="E14" s="13"/>
      <c r="F14" s="13"/>
      <c r="G14" s="10"/>
    </row>
    <row r="15" spans="1:7" ht="32.25" customHeight="1" x14ac:dyDescent="0.25">
      <c r="A15" s="18" t="s">
        <v>6</v>
      </c>
      <c r="B15" s="16">
        <f>MacDonalds_IS!B6/MacDonalds_BS!B19</f>
        <v>0.67508586338181931</v>
      </c>
      <c r="C15" s="16">
        <f>MacDonalds_IS!C6/MacDonalds_BS!C19</f>
        <v>0.79364296558459768</v>
      </c>
      <c r="D15" s="16">
        <f>Starbucks_IS!B4/Starbucks_BS!B17</f>
        <v>1.5583616416996156</v>
      </c>
      <c r="E15" s="16">
        <f>Starbucks_IS!C4/Starbucks_BS!C17</f>
        <v>1.4893205240174674</v>
      </c>
      <c r="F15" s="16"/>
      <c r="G15" s="10" t="s">
        <v>244</v>
      </c>
    </row>
    <row r="16" spans="1:7" ht="30" x14ac:dyDescent="0.25">
      <c r="A16" s="18" t="s">
        <v>7</v>
      </c>
      <c r="B16" s="16">
        <f>MacDonalds_IS!B6/(MacDonalds_BS!B19-MacDonalds_BS!B9)</f>
        <v>0.80137657366600545</v>
      </c>
      <c r="C16" s="16">
        <f>MacDonalds_IS!C6/(MacDonalds_BS!C19-MacDonalds_BS!C9)</f>
        <v>0.94065397531260386</v>
      </c>
      <c r="D16" s="16">
        <f>Starbucks_IS!B4/(Starbucks_BS!B17-Starbucks_BS!B9)</f>
        <v>2.4649093831890947</v>
      </c>
      <c r="E16" s="16">
        <f>Starbucks_IS!C4/(Starbucks_BS!C17-Starbucks_BS!C9)</f>
        <v>2.2309568166118936</v>
      </c>
      <c r="F16" s="16"/>
      <c r="G16" s="10" t="s">
        <v>245</v>
      </c>
    </row>
    <row r="17" spans="1:7" ht="30" x14ac:dyDescent="0.25">
      <c r="A17" s="18" t="s">
        <v>8</v>
      </c>
      <c r="B17" s="16">
        <f>MacDonalds_IS!B6/MacDonalds_BS!B6</f>
        <v>388.10204081632656</v>
      </c>
      <c r="C17" s="16">
        <f>MacDonalds_IS!C6/MacDonalds_BS!C6</f>
        <v>418.02886247877763</v>
      </c>
      <c r="D17" s="16">
        <f>Starbucks_IS!B4/Starbucks_BS!B7</f>
        <v>16.412609970674485</v>
      </c>
      <c r="E17" s="16">
        <f>Starbucks_IS!C4/Starbucks_BS!C7</f>
        <v>15.463112078346029</v>
      </c>
      <c r="F17" s="16"/>
      <c r="G17" s="10" t="s">
        <v>255</v>
      </c>
    </row>
    <row r="18" spans="1:7" x14ac:dyDescent="0.25">
      <c r="A18" s="18" t="s">
        <v>9</v>
      </c>
      <c r="B18" s="16">
        <f>365/B17</f>
        <v>0.94047431245727497</v>
      </c>
      <c r="C18" s="16">
        <f>365/C17</f>
        <v>0.87314545181322312</v>
      </c>
      <c r="D18" s="16">
        <f>365/D17</f>
        <v>22.238997980953066</v>
      </c>
      <c r="E18" s="16">
        <f>365/E17</f>
        <v>23.604562791155896</v>
      </c>
      <c r="F18" s="16"/>
      <c r="G18" s="10" t="s">
        <v>254</v>
      </c>
    </row>
    <row r="19" spans="1:7" ht="30" x14ac:dyDescent="0.25">
      <c r="A19" s="18" t="s">
        <v>10</v>
      </c>
      <c r="B19" s="16">
        <f>MacDonalds_IS!B6/MacDonalds_BS!B5</f>
        <v>11.547616637992107</v>
      </c>
      <c r="C19" s="16">
        <f>MacDonalds_IS!C6/MacDonalds_BS!C5</f>
        <v>16.703005223526223</v>
      </c>
      <c r="D19" s="16">
        <f>Starbucks_IS!B4/Starbucks_BS!B6</f>
        <v>25.720128676470587</v>
      </c>
      <c r="E19" s="16">
        <f>Starbucks_IS!C4/Starbucks_BS!C6</f>
        <v>27.72619667013528</v>
      </c>
      <c r="F19" s="16"/>
      <c r="G19" s="10" t="s">
        <v>257</v>
      </c>
    </row>
    <row r="20" spans="1:7" ht="30" x14ac:dyDescent="0.25">
      <c r="A20" s="18" t="s">
        <v>11</v>
      </c>
      <c r="B20" s="16">
        <f>365/B19</f>
        <v>31.60825401833447</v>
      </c>
      <c r="C20" s="16">
        <f>365/C19</f>
        <v>21.852355017281358</v>
      </c>
      <c r="D20" s="16">
        <f>365/D19</f>
        <v>14.191219825968876</v>
      </c>
      <c r="E20" s="16">
        <f>365/E19</f>
        <v>13.164445320160066</v>
      </c>
      <c r="F20" s="16"/>
      <c r="G20" s="10" t="s">
        <v>256</v>
      </c>
    </row>
    <row r="21" spans="1:7" x14ac:dyDescent="0.25">
      <c r="A21" s="12" t="s">
        <v>12</v>
      </c>
      <c r="B21" s="12"/>
      <c r="C21" s="12"/>
      <c r="D21" s="13"/>
      <c r="E21" s="13"/>
      <c r="F21" s="13"/>
      <c r="G21" s="10"/>
    </row>
    <row r="22" spans="1:7" ht="30" x14ac:dyDescent="0.25">
      <c r="A22" s="18" t="s">
        <v>13</v>
      </c>
      <c r="B22" s="15">
        <f>MacDonalds_IS!B20/MacDonalds_IS!B6</f>
        <v>0.22752887767085589</v>
      </c>
      <c r="C22" s="15">
        <f>MacDonalds_IS!C20/MacDonalds_IS!C6</f>
        <v>0.19033868223004721</v>
      </c>
      <c r="D22" s="15">
        <f>Starbucks_IS!B21/Starbucks_IS!B4</f>
        <v>0.12885718369753604</v>
      </c>
      <c r="E22" s="15">
        <f>Starbucks_IS!C21/Starbucks_IS!C4</f>
        <v>0.13218770964397467</v>
      </c>
      <c r="F22" s="15"/>
      <c r="G22" s="10" t="s">
        <v>246</v>
      </c>
    </row>
    <row r="23" spans="1:7" ht="30" x14ac:dyDescent="0.25">
      <c r="A23" s="18" t="s">
        <v>14</v>
      </c>
      <c r="B23" s="15">
        <f>MacDonalds_IS!B15/MacDonalds_IS!B6</f>
        <v>0.41860353017475593</v>
      </c>
      <c r="C23" s="15">
        <f>MacDonalds_IS!C15/MacDonalds_IS!C6</f>
        <v>0.3145370584723356</v>
      </c>
      <c r="D23" s="15">
        <f>Starbucks_IS!B12/Starbucks_IS!B4</f>
        <v>0.18469365876319974</v>
      </c>
      <c r="E23" s="15">
        <f>Starbucks_IS!C12/Starbucks_IS!C4</f>
        <v>0.19571775059931784</v>
      </c>
      <c r="F23" s="15"/>
      <c r="G23" s="10" t="s">
        <v>247</v>
      </c>
    </row>
    <row r="24" spans="1:7" ht="30" x14ac:dyDescent="0.25">
      <c r="A24" s="18" t="s">
        <v>15</v>
      </c>
      <c r="B24" s="15">
        <f>B22*B15*(MacDonalds_BS!B19/MacDonalds_BS!B40)</f>
        <v>-1.5888310893512854</v>
      </c>
      <c r="C24" s="15">
        <f>C22*C15*(MacDonalds_BS!C19/MacDonalds_BS!C40)</f>
        <v>-2.1260717688154971</v>
      </c>
      <c r="D24" s="15">
        <f>D22*D15*(Starbucks_BS!B17/Starbucks_BS!B35)</f>
        <v>0.52862378596298332</v>
      </c>
      <c r="E24" s="15">
        <f>E22*E15*(Starbucks_BS!C17/Starbucks_BS!C35)</f>
        <v>0.47833024937613533</v>
      </c>
      <c r="F24" s="15"/>
      <c r="G24" s="10" t="s">
        <v>262</v>
      </c>
    </row>
    <row r="25" spans="1:7" x14ac:dyDescent="0.25">
      <c r="A25" s="12" t="s">
        <v>16</v>
      </c>
      <c r="B25" s="12"/>
      <c r="C25" s="12"/>
      <c r="D25" s="13"/>
      <c r="E25" s="13"/>
      <c r="F25" s="13"/>
      <c r="G25" s="10"/>
    </row>
    <row r="26" spans="1:7" ht="30" x14ac:dyDescent="0.25">
      <c r="A26" s="18" t="s">
        <v>17</v>
      </c>
      <c r="B26" s="15">
        <f>MacDonalds_BS!B29/MacDonalds_BS!B19</f>
        <v>0.87376233962554406</v>
      </c>
      <c r="C26" s="15">
        <f>MacDonalds_BS!C29/MacDonalds_BS!C19</f>
        <v>0.83414722198047309</v>
      </c>
      <c r="D26" s="15">
        <f>Starbucks_BS!B25/Starbucks_BS!B17</f>
        <v>0.27375118338252491</v>
      </c>
      <c r="E26" s="15">
        <f>Starbucks_BS!C25/Starbucks_BS!C17</f>
        <v>0.22255371179039302</v>
      </c>
      <c r="F26" s="15">
        <f>IndustryRatios!F6</f>
        <v>5.2725</v>
      </c>
      <c r="G26" s="10" t="s">
        <v>248</v>
      </c>
    </row>
    <row r="27" spans="1:7" ht="30" x14ac:dyDescent="0.25">
      <c r="A27" s="18" t="s">
        <v>18</v>
      </c>
      <c r="B27" s="15">
        <f>MacDonalds_BS!B29/MacDonalds_BS!B40</f>
        <v>-9.0380660954712368</v>
      </c>
      <c r="C27" s="15">
        <f>MacDonalds_BS!C29/MacDonalds_BS!C40</f>
        <v>-11.74000816585764</v>
      </c>
      <c r="D27" s="15">
        <f>Starbucks_BS!B25/Starbucks_BS!B35</f>
        <v>0.72065237309877217</v>
      </c>
      <c r="E27" s="15">
        <f>Starbucks_BS!C25/Starbucks_BS!C35</f>
        <v>0.54073369888128753</v>
      </c>
      <c r="F27" s="15">
        <f>IndustryRatios!F7</f>
        <v>3.7499999999999999E-2</v>
      </c>
      <c r="G27" s="10" t="s">
        <v>266</v>
      </c>
    </row>
    <row r="28" spans="1:7" ht="30" x14ac:dyDescent="0.25">
      <c r="A28" s="18" t="s">
        <v>19</v>
      </c>
      <c r="B28" s="15">
        <f>SUM(MacDonalds_BS!B28:B32)/MacDonalds_BS!B19</f>
        <v>1.096675807677858</v>
      </c>
      <c r="C28" s="15">
        <f>SUM(MacDonalds_BS!C28:C32)/MacDonalds_BS!C19</f>
        <v>1.0710516730649595</v>
      </c>
      <c r="D28" s="15">
        <f>Starbucks_BS!B27/Starbucks_BS!B17</f>
        <v>0.62013420950047338</v>
      </c>
      <c r="E28" s="15">
        <f>Starbucks_BS!C27/Starbucks_BS!C17</f>
        <v>0.58842270742358072</v>
      </c>
      <c r="F28" s="15"/>
      <c r="G28" s="10" t="s">
        <v>249</v>
      </c>
    </row>
    <row r="29" spans="1:7" ht="60" x14ac:dyDescent="0.25">
      <c r="A29" s="18" t="s">
        <v>20</v>
      </c>
      <c r="B29" s="16">
        <f>MacDonalds_IS!B15/MacDonalds_IS!B16</f>
        <v>10.368718115706068</v>
      </c>
      <c r="C29" s="16">
        <f>MacDonalds_IS!C15/MacDonalds_IS!C16</f>
        <v>8.7528254972875228</v>
      </c>
      <c r="D29" s="16">
        <f>Starbucks_IS!B12/Starbucks_IS!B16</f>
        <v>-44.699459459459455</v>
      </c>
      <c r="E29" s="16">
        <f>Starbucks_IS!C12/Starbucks_IS!C16</f>
        <v>-51.314883148831484</v>
      </c>
      <c r="F29" s="16">
        <f>IndustryRatios!F8</f>
        <v>10.995000000000001</v>
      </c>
      <c r="G29" s="10" t="s">
        <v>263</v>
      </c>
    </row>
    <row r="30" spans="1:7" ht="45" x14ac:dyDescent="0.25">
      <c r="A30" s="18" t="s">
        <v>21</v>
      </c>
      <c r="B30" s="16">
        <f>MacDonalds_BS!B4/MacDonalds_IS!B16</f>
        <v>2.6742646260718552</v>
      </c>
      <c r="C30" s="16">
        <f>MacDonalds_BS!C4/MacDonalds_IS!C16</f>
        <v>1.3826853526220617</v>
      </c>
      <c r="D30" s="16">
        <f>Starbucks_BS!B4/Starbucks_IS!B16</f>
        <v>-26.61945945945946</v>
      </c>
      <c r="E30" s="16">
        <f>Starbucks_BS!C4/Starbucks_IS!C16</f>
        <v>-26.184501845018453</v>
      </c>
      <c r="F30" s="16"/>
      <c r="G30" s="10" t="s">
        <v>264</v>
      </c>
    </row>
    <row r="31" spans="1:7" x14ac:dyDescent="0.25">
      <c r="A31" s="12" t="s">
        <v>22</v>
      </c>
      <c r="B31" s="12"/>
      <c r="C31" s="12"/>
      <c r="D31" s="13"/>
      <c r="E31" s="13"/>
      <c r="F31" s="13"/>
      <c r="G31" s="10"/>
    </row>
    <row r="32" spans="1:7" ht="30" x14ac:dyDescent="0.25">
      <c r="A32" s="18" t="s">
        <v>23</v>
      </c>
      <c r="B32" s="17">
        <f>(MacDonalds_BS!B9-MacDonalds_BS!B28)/MacDonalds_BS!B19</f>
        <v>7.2080866887352574E-2</v>
      </c>
      <c r="C32" s="17">
        <f>(MacDonalds_BS!C9-MacDonalds_BS!C28)/MacDonalds_BS!C19</f>
        <v>4.4491504936516692E-2</v>
      </c>
      <c r="D32" s="17">
        <f>(Starbucks_BS!B9-Starbucks_BS!B24)/Starbucks_BS!B17</f>
        <v>7.3975329954892227E-2</v>
      </c>
      <c r="E32" s="17">
        <f>(Starbucks_BS!C9-Starbucks_BS!C24)/Starbucks_BS!C17</f>
        <v>1.47493449781659E-2</v>
      </c>
      <c r="F32" s="17"/>
      <c r="G32" s="10" t="s">
        <v>260</v>
      </c>
    </row>
    <row r="33" spans="1:7" ht="30" x14ac:dyDescent="0.25">
      <c r="A33" s="18" t="s">
        <v>24</v>
      </c>
      <c r="B33" s="16">
        <f>MacDonalds_BS!B9/MacDonalds_BS!B28</f>
        <v>1.8429391821767107</v>
      </c>
      <c r="C33" s="16">
        <f>MacDonalds_BS!C9/MacDonalds_BS!C28</f>
        <v>1.3979759536372287</v>
      </c>
      <c r="D33" s="16">
        <f>Starbucks_BS!B9/Starbucks_BS!B24</f>
        <v>1.2517828796171251</v>
      </c>
      <c r="E33" s="16">
        <f>Starbucks_BS!C9/Starbucks_BS!C24</f>
        <v>1.0464282572358581</v>
      </c>
      <c r="F33" s="16"/>
      <c r="G33" s="10" t="s">
        <v>250</v>
      </c>
    </row>
    <row r="34" spans="1:7" ht="30" x14ac:dyDescent="0.25">
      <c r="A34" s="18" t="s">
        <v>25</v>
      </c>
      <c r="B34" s="16">
        <f>(MacDonalds_BS!B9-MacDonalds_BS!B6)/MacDonalds_BS!B28</f>
        <v>1.822597384626029</v>
      </c>
      <c r="C34" s="16">
        <f>(MacDonalds_BS!C9-MacDonalds_BS!C6)/MacDonalds_BS!C28</f>
        <v>1.3809935703370528</v>
      </c>
      <c r="D34" s="16">
        <f>(Starbucks_BS!B9-Starbucks_BS!B7)/Starbucks_BS!B24</f>
        <v>0.92861373705783401</v>
      </c>
      <c r="E34" s="16">
        <f>(Starbucks_BS!C9-Starbucks_BS!C7)/Starbucks_BS!C24</f>
        <v>0.74324799859241653</v>
      </c>
      <c r="F34" s="16">
        <f>IndustryRatios!F3</f>
        <v>0.64500000000000002</v>
      </c>
      <c r="G34" s="10" t="s">
        <v>251</v>
      </c>
    </row>
    <row r="35" spans="1:7" ht="30" x14ac:dyDescent="0.25">
      <c r="A35" s="18" t="s">
        <v>26</v>
      </c>
      <c r="B35" s="16">
        <f>MacDonalds_BS!B4/MacDonalds_BS!B28</f>
        <v>0.85234899328859071</v>
      </c>
      <c r="C35" s="16">
        <f>MacDonalds_BS!C4/MacDonalds_BS!C28</f>
        <v>0.35273765245221</v>
      </c>
      <c r="D35" s="16">
        <f>Starbucks_BS!B4/Starbucks_BS!B24</f>
        <v>0.58338664202620427</v>
      </c>
      <c r="E35" s="16">
        <f>Starbucks_BS!C4/Starbucks_BS!C24</f>
        <v>0.46819741356558459</v>
      </c>
      <c r="F35" s="16"/>
      <c r="G35" s="10" t="s">
        <v>252</v>
      </c>
    </row>
    <row r="36" spans="1:7" x14ac:dyDescent="0.25">
      <c r="A36" s="12" t="s">
        <v>32</v>
      </c>
      <c r="B36" s="12"/>
      <c r="C36" s="12"/>
      <c r="D36" s="13"/>
      <c r="E36" s="13"/>
      <c r="F36" s="13"/>
      <c r="G36" s="10"/>
    </row>
    <row r="37" spans="1:7" ht="30" x14ac:dyDescent="0.25">
      <c r="A37" s="18" t="s">
        <v>27</v>
      </c>
      <c r="B37" s="16">
        <f>MacDonalds_IS!B23/MacDonalds_IS!B21</f>
        <v>0.59564541213063771</v>
      </c>
      <c r="C37" s="16">
        <f>MacDonalds_IS!C23/MacDonalds_IS!C21</f>
        <v>0.65755919854280509</v>
      </c>
      <c r="D37" s="16">
        <f>1.26/Starbucks_IS!B22</f>
        <v>0.63316582914572861</v>
      </c>
      <c r="E37" s="16">
        <f>1.26/Starbucks_IS!C22</f>
        <v>0.65968586387434558</v>
      </c>
      <c r="F37" s="16"/>
      <c r="G37" s="10" t="s">
        <v>253</v>
      </c>
    </row>
    <row r="38" spans="1:7" ht="30" x14ac:dyDescent="0.25">
      <c r="A38" s="18" t="s">
        <v>28</v>
      </c>
      <c r="B38" s="15">
        <f>B13*(1-B37)</f>
        <v>-0.64245114032866879</v>
      </c>
      <c r="C38" s="15">
        <f>C13*(1-C37)</f>
        <v>-0.72805372046869465</v>
      </c>
      <c r="D38" s="15">
        <f>D13*(1-D37)</f>
        <v>0.19391726821757682</v>
      </c>
      <c r="E38" s="15">
        <f>E13*(1-E37)</f>
        <v>0.16278254559920832</v>
      </c>
      <c r="F38" s="15"/>
      <c r="G38" s="10" t="s">
        <v>265</v>
      </c>
    </row>
    <row r="39" spans="1:7" x14ac:dyDescent="0.25">
      <c r="D39" s="7"/>
      <c r="E39" s="7"/>
      <c r="F39" s="7"/>
    </row>
  </sheetData>
  <mergeCells count="2">
    <mergeCell ref="B1:C1"/>
    <mergeCell ref="D1:E1"/>
  </mergeCells>
  <pageMargins left="0.7" right="0.7" top="0.75" bottom="0.75" header="0.3" footer="0.3"/>
  <pageSetup orientation="portrait" r:id="rId1"/>
  <ignoredErrors>
    <ignoredError sqref="D19 B19" formula="1"/>
    <ignoredError sqref="B28 B7:B8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selection activeCell="F19" sqref="F19"/>
    </sheetView>
  </sheetViews>
  <sheetFormatPr defaultRowHeight="15" x14ac:dyDescent="0.25"/>
  <cols>
    <col min="1" max="1" width="84.5703125" bestFit="1" customWidth="1"/>
    <col min="2" max="2" width="16.28515625" bestFit="1" customWidth="1"/>
    <col min="3" max="3" width="12.28515625" bestFit="1" customWidth="1"/>
  </cols>
  <sheetData>
    <row r="1" spans="1:3" x14ac:dyDescent="0.25">
      <c r="A1" s="2" t="s">
        <v>63</v>
      </c>
      <c r="B1" s="26" t="s">
        <v>37</v>
      </c>
      <c r="C1" s="26" t="s">
        <v>38</v>
      </c>
    </row>
    <row r="2" spans="1:3" x14ac:dyDescent="0.25">
      <c r="A2" s="2" t="s">
        <v>64</v>
      </c>
      <c r="B2" s="26"/>
      <c r="C2" s="26"/>
    </row>
    <row r="3" spans="1:3" x14ac:dyDescent="0.25">
      <c r="A3" s="5" t="s">
        <v>65</v>
      </c>
      <c r="B3" s="3"/>
      <c r="C3" s="3"/>
    </row>
    <row r="4" spans="1:3" x14ac:dyDescent="0.25">
      <c r="A4" s="5" t="s">
        <v>66</v>
      </c>
      <c r="B4" s="4">
        <v>2463.8000000000002</v>
      </c>
      <c r="C4" s="4">
        <v>1223.4000000000001</v>
      </c>
    </row>
    <row r="5" spans="1:3" x14ac:dyDescent="0.25">
      <c r="A5" s="5" t="s">
        <v>67</v>
      </c>
      <c r="B5" s="4">
        <v>1976.2</v>
      </c>
      <c r="C5" s="4">
        <v>1474.1</v>
      </c>
    </row>
    <row r="6" spans="1:3" x14ac:dyDescent="0.25">
      <c r="A6" s="5" t="s">
        <v>68</v>
      </c>
      <c r="B6" s="4">
        <v>58.8</v>
      </c>
      <c r="C6" s="4">
        <v>58.9</v>
      </c>
    </row>
    <row r="7" spans="1:3" x14ac:dyDescent="0.25">
      <c r="A7" s="5" t="s">
        <v>69</v>
      </c>
      <c r="B7" s="4">
        <v>828.4</v>
      </c>
      <c r="C7" s="4">
        <v>565.20000000000005</v>
      </c>
    </row>
    <row r="8" spans="1:3" x14ac:dyDescent="0.25">
      <c r="A8" s="5" t="s">
        <v>70</v>
      </c>
      <c r="B8" s="4">
        <v>0</v>
      </c>
      <c r="C8" s="4">
        <v>1527</v>
      </c>
    </row>
    <row r="9" spans="1:3" x14ac:dyDescent="0.25">
      <c r="A9" s="5" t="s">
        <v>71</v>
      </c>
      <c r="B9" s="4">
        <v>5327.2</v>
      </c>
      <c r="C9" s="4">
        <v>4848.6000000000004</v>
      </c>
    </row>
    <row r="10" spans="1:3" x14ac:dyDescent="0.25">
      <c r="A10" s="5" t="s">
        <v>72</v>
      </c>
      <c r="B10" s="4"/>
      <c r="C10" s="4"/>
    </row>
    <row r="11" spans="1:3" x14ac:dyDescent="0.25">
      <c r="A11" s="5" t="s">
        <v>73</v>
      </c>
      <c r="B11" s="4">
        <v>1085.7</v>
      </c>
      <c r="C11" s="4">
        <v>725.9</v>
      </c>
    </row>
    <row r="12" spans="1:3" x14ac:dyDescent="0.25">
      <c r="A12" s="5" t="s">
        <v>74</v>
      </c>
      <c r="B12" s="4">
        <v>2379.6999999999998</v>
      </c>
      <c r="C12" s="4">
        <v>2336.5</v>
      </c>
    </row>
    <row r="13" spans="1:3" x14ac:dyDescent="0.25">
      <c r="A13" s="5" t="s">
        <v>75</v>
      </c>
      <c r="B13" s="4">
        <v>2562.8000000000002</v>
      </c>
      <c r="C13" s="4">
        <v>1855.3</v>
      </c>
    </row>
    <row r="14" spans="1:3" x14ac:dyDescent="0.25">
      <c r="A14" s="5" t="s">
        <v>76</v>
      </c>
      <c r="B14" s="4">
        <v>6028.2</v>
      </c>
      <c r="C14" s="4">
        <v>4917.7</v>
      </c>
    </row>
    <row r="15" spans="1:3" x14ac:dyDescent="0.25">
      <c r="A15" s="5" t="s">
        <v>77</v>
      </c>
      <c r="B15" s="4"/>
      <c r="C15" s="4"/>
    </row>
    <row r="16" spans="1:3" x14ac:dyDescent="0.25">
      <c r="A16" s="5" t="s">
        <v>78</v>
      </c>
      <c r="B16" s="4">
        <v>36626.400000000001</v>
      </c>
      <c r="C16" s="4">
        <v>34443.4</v>
      </c>
    </row>
    <row r="17" spans="1:3" x14ac:dyDescent="0.25">
      <c r="A17" s="5" t="s">
        <v>79</v>
      </c>
      <c r="B17" s="4">
        <v>-14178.1</v>
      </c>
      <c r="C17" s="4">
        <v>-13185.8</v>
      </c>
    </row>
    <row r="18" spans="1:3" x14ac:dyDescent="0.25">
      <c r="A18" s="5" t="s">
        <v>80</v>
      </c>
      <c r="B18" s="4">
        <v>22448.3</v>
      </c>
      <c r="C18" s="4">
        <v>21257.599999999999</v>
      </c>
    </row>
    <row r="19" spans="1:3" x14ac:dyDescent="0.25">
      <c r="A19" s="5" t="s">
        <v>81</v>
      </c>
      <c r="B19" s="4">
        <v>33803.699999999997</v>
      </c>
      <c r="C19" s="4">
        <v>31023.9</v>
      </c>
    </row>
    <row r="20" spans="1:3" x14ac:dyDescent="0.25">
      <c r="A20" s="5" t="s">
        <v>82</v>
      </c>
      <c r="B20" s="4"/>
      <c r="C20" s="4"/>
    </row>
    <row r="21" spans="1:3" x14ac:dyDescent="0.25">
      <c r="A21" s="5" t="s">
        <v>83</v>
      </c>
      <c r="B21" s="4">
        <v>924.8</v>
      </c>
      <c r="C21" s="4">
        <v>756</v>
      </c>
    </row>
    <row r="22" spans="1:3" x14ac:dyDescent="0.25">
      <c r="A22" s="5" t="s">
        <v>84</v>
      </c>
      <c r="B22" s="4">
        <v>265.8</v>
      </c>
      <c r="C22" s="4">
        <v>267.2</v>
      </c>
    </row>
    <row r="23" spans="1:3" x14ac:dyDescent="0.25">
      <c r="A23" s="5" t="s">
        <v>85</v>
      </c>
      <c r="B23" s="4">
        <v>275.39999999999998</v>
      </c>
      <c r="C23" s="4">
        <v>266.3</v>
      </c>
    </row>
    <row r="24" spans="1:3" x14ac:dyDescent="0.25">
      <c r="A24" s="5" t="s">
        <v>86</v>
      </c>
      <c r="B24" s="4">
        <v>278.39999999999998</v>
      </c>
      <c r="C24" s="4">
        <v>247.5</v>
      </c>
    </row>
    <row r="25" spans="1:3" x14ac:dyDescent="0.25">
      <c r="A25" s="5" t="s">
        <v>87</v>
      </c>
      <c r="B25" s="4">
        <v>1146.2</v>
      </c>
      <c r="C25" s="4">
        <v>1159.3</v>
      </c>
    </row>
    <row r="26" spans="1:3" x14ac:dyDescent="0.25">
      <c r="A26" s="5" t="s">
        <v>88</v>
      </c>
      <c r="B26" s="4">
        <v>0</v>
      </c>
      <c r="C26" s="4">
        <v>77.2</v>
      </c>
    </row>
    <row r="27" spans="1:3" x14ac:dyDescent="0.25">
      <c r="A27" s="5" t="s">
        <v>89</v>
      </c>
      <c r="B27" s="4">
        <v>0</v>
      </c>
      <c r="C27" s="4">
        <v>694.8</v>
      </c>
    </row>
    <row r="28" spans="1:3" x14ac:dyDescent="0.25">
      <c r="A28" s="5" t="s">
        <v>90</v>
      </c>
      <c r="B28" s="4">
        <v>2890.6</v>
      </c>
      <c r="C28" s="4">
        <v>3468.3</v>
      </c>
    </row>
    <row r="29" spans="1:3" x14ac:dyDescent="0.25">
      <c r="A29" s="5" t="s">
        <v>91</v>
      </c>
      <c r="B29" s="4">
        <v>29536.400000000001</v>
      </c>
      <c r="C29" s="4">
        <v>25878.5</v>
      </c>
    </row>
    <row r="30" spans="1:3" x14ac:dyDescent="0.25">
      <c r="A30" s="5" t="s">
        <v>92</v>
      </c>
      <c r="B30" s="4">
        <v>2370.9</v>
      </c>
      <c r="C30" s="4">
        <v>1010.6</v>
      </c>
    </row>
    <row r="31" spans="1:3" x14ac:dyDescent="0.25">
      <c r="A31" s="5" t="s">
        <v>93</v>
      </c>
      <c r="B31" s="4">
        <v>1154.4000000000001</v>
      </c>
      <c r="C31" s="4">
        <v>1053.7</v>
      </c>
    </row>
    <row r="32" spans="1:3" x14ac:dyDescent="0.25">
      <c r="A32" s="5" t="s">
        <v>94</v>
      </c>
      <c r="B32" s="4">
        <v>1119.4000000000001</v>
      </c>
      <c r="C32" s="4">
        <v>1817.1</v>
      </c>
    </row>
    <row r="33" spans="1:6" x14ac:dyDescent="0.25">
      <c r="A33" s="5" t="s">
        <v>95</v>
      </c>
      <c r="B33" s="4"/>
      <c r="C33" s="4"/>
    </row>
    <row r="34" spans="1:6" x14ac:dyDescent="0.25">
      <c r="A34" s="5" t="s">
        <v>96</v>
      </c>
      <c r="B34" s="4">
        <v>0</v>
      </c>
      <c r="C34" s="4">
        <v>0</v>
      </c>
    </row>
    <row r="35" spans="1:6" x14ac:dyDescent="0.25">
      <c r="A35" s="5" t="s">
        <v>97</v>
      </c>
      <c r="B35" s="4">
        <v>16.600000000000001</v>
      </c>
      <c r="C35" s="4">
        <v>16.600000000000001</v>
      </c>
      <c r="F35" s="8"/>
    </row>
    <row r="36" spans="1:6" x14ac:dyDescent="0.25">
      <c r="A36" s="5" t="s">
        <v>98</v>
      </c>
      <c r="B36" s="4">
        <v>7072.4</v>
      </c>
      <c r="C36" s="4">
        <v>6757.9</v>
      </c>
      <c r="F36" s="8"/>
    </row>
    <row r="37" spans="1:6" x14ac:dyDescent="0.25">
      <c r="A37" s="5" t="s">
        <v>99</v>
      </c>
      <c r="B37" s="4">
        <v>48325.8</v>
      </c>
      <c r="C37" s="4">
        <v>46222.7</v>
      </c>
    </row>
    <row r="38" spans="1:6" x14ac:dyDescent="0.25">
      <c r="A38" s="5" t="s">
        <v>100</v>
      </c>
      <c r="B38" s="4">
        <v>-2178.4</v>
      </c>
      <c r="C38" s="4">
        <v>-3092.9</v>
      </c>
    </row>
    <row r="39" spans="1:6" x14ac:dyDescent="0.25">
      <c r="A39" s="5" t="s">
        <v>101</v>
      </c>
      <c r="B39" s="4">
        <v>-56504.4</v>
      </c>
      <c r="C39" s="4">
        <v>-52108.6</v>
      </c>
    </row>
    <row r="40" spans="1:6" x14ac:dyDescent="0.25">
      <c r="A40" s="5" t="s">
        <v>102</v>
      </c>
      <c r="B40" s="4">
        <v>-3268</v>
      </c>
      <c r="C40" s="4">
        <v>-2204.3000000000002</v>
      </c>
    </row>
    <row r="41" spans="1:6" x14ac:dyDescent="0.25">
      <c r="A41" s="5" t="s">
        <v>103</v>
      </c>
      <c r="B41" s="4">
        <v>33803.699999999997</v>
      </c>
      <c r="C41" s="4">
        <v>31023.9</v>
      </c>
    </row>
  </sheetData>
  <mergeCells count="2">
    <mergeCell ref="B1:B2"/>
    <mergeCell ref="C1:C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opLeftCell="A5" workbookViewId="0">
      <selection activeCell="E23" sqref="E23"/>
    </sheetView>
  </sheetViews>
  <sheetFormatPr defaultRowHeight="15" x14ac:dyDescent="0.25"/>
  <cols>
    <col min="1" max="1" width="59.7109375" bestFit="1" customWidth="1"/>
    <col min="2" max="4" width="12.28515625" bestFit="1" customWidth="1"/>
  </cols>
  <sheetData>
    <row r="1" spans="1:4" x14ac:dyDescent="0.25">
      <c r="A1" s="2" t="s">
        <v>34</v>
      </c>
      <c r="B1" s="26" t="s">
        <v>36</v>
      </c>
      <c r="C1" s="26"/>
      <c r="D1" s="26"/>
    </row>
    <row r="2" spans="1:4" x14ac:dyDescent="0.25">
      <c r="A2" s="2" t="s">
        <v>35</v>
      </c>
      <c r="B2" s="2" t="s">
        <v>37</v>
      </c>
      <c r="C2" s="2" t="s">
        <v>38</v>
      </c>
      <c r="D2" s="2" t="s">
        <v>39</v>
      </c>
    </row>
    <row r="3" spans="1:4" x14ac:dyDescent="0.25">
      <c r="A3" s="5" t="s">
        <v>40</v>
      </c>
      <c r="B3" s="3"/>
      <c r="C3" s="3"/>
      <c r="D3" s="3"/>
    </row>
    <row r="4" spans="1:4" x14ac:dyDescent="0.25">
      <c r="A4" s="5" t="s">
        <v>41</v>
      </c>
      <c r="B4" s="4">
        <v>12718.9</v>
      </c>
      <c r="C4" s="4">
        <v>15295</v>
      </c>
      <c r="D4" s="4">
        <v>16488.3</v>
      </c>
    </row>
    <row r="5" spans="1:4" x14ac:dyDescent="0.25">
      <c r="A5" s="5" t="s">
        <v>42</v>
      </c>
      <c r="B5" s="4">
        <v>10101.5</v>
      </c>
      <c r="C5" s="4">
        <v>9326.9</v>
      </c>
      <c r="D5" s="4">
        <v>8924.7000000000007</v>
      </c>
    </row>
    <row r="6" spans="1:4" x14ac:dyDescent="0.25">
      <c r="A6" s="5" t="s">
        <v>43</v>
      </c>
      <c r="B6" s="4">
        <v>22820.400000000001</v>
      </c>
      <c r="C6" s="4">
        <v>24621.9</v>
      </c>
      <c r="D6" s="4">
        <v>25413</v>
      </c>
    </row>
    <row r="7" spans="1:4" x14ac:dyDescent="0.25">
      <c r="A7" s="5" t="s">
        <v>44</v>
      </c>
      <c r="B7" s="4"/>
      <c r="C7" s="4"/>
      <c r="D7" s="4"/>
    </row>
    <row r="8" spans="1:4" x14ac:dyDescent="0.25">
      <c r="A8" s="5" t="s">
        <v>45</v>
      </c>
      <c r="B8" s="4">
        <v>4033.5</v>
      </c>
      <c r="C8" s="4">
        <v>4896.8999999999996</v>
      </c>
      <c r="D8" s="4">
        <v>5552.2</v>
      </c>
    </row>
    <row r="9" spans="1:4" x14ac:dyDescent="0.25">
      <c r="A9" s="5" t="s">
        <v>46</v>
      </c>
      <c r="B9" s="4">
        <v>3528.5</v>
      </c>
      <c r="C9" s="4">
        <v>4134.2</v>
      </c>
      <c r="D9" s="4">
        <v>4400</v>
      </c>
    </row>
    <row r="10" spans="1:4" x14ac:dyDescent="0.25">
      <c r="A10" s="5" t="s">
        <v>47</v>
      </c>
      <c r="B10" s="4">
        <v>2847.6</v>
      </c>
      <c r="C10" s="4">
        <v>3667.7</v>
      </c>
      <c r="D10" s="4">
        <v>4024.7</v>
      </c>
    </row>
    <row r="11" spans="1:4" x14ac:dyDescent="0.25">
      <c r="A11" s="5" t="s">
        <v>48</v>
      </c>
      <c r="B11" s="4">
        <v>1790</v>
      </c>
      <c r="C11" s="4">
        <v>1718.4</v>
      </c>
      <c r="D11" s="4">
        <v>1646.9</v>
      </c>
    </row>
    <row r="12" spans="1:4" x14ac:dyDescent="0.25">
      <c r="A12" s="5" t="s">
        <v>49</v>
      </c>
      <c r="B12" s="4">
        <v>2231.3000000000002</v>
      </c>
      <c r="C12" s="4">
        <v>2384.5</v>
      </c>
      <c r="D12" s="4">
        <v>2434.3000000000002</v>
      </c>
    </row>
    <row r="13" spans="1:4" x14ac:dyDescent="0.25">
      <c r="A13" s="5" t="s">
        <v>50</v>
      </c>
      <c r="B13" s="4">
        <v>-1163.2</v>
      </c>
      <c r="C13" s="4">
        <v>75.7</v>
      </c>
      <c r="D13" s="4">
        <v>209.4</v>
      </c>
    </row>
    <row r="14" spans="1:4" x14ac:dyDescent="0.25">
      <c r="A14" s="5" t="s">
        <v>51</v>
      </c>
      <c r="B14" s="4">
        <v>13267.7</v>
      </c>
      <c r="C14" s="4">
        <v>16877.400000000001</v>
      </c>
      <c r="D14" s="4">
        <v>18267.5</v>
      </c>
    </row>
    <row r="15" spans="1:4" x14ac:dyDescent="0.25">
      <c r="A15" s="5" t="s">
        <v>52</v>
      </c>
      <c r="B15" s="4">
        <v>9552.7000000000007</v>
      </c>
      <c r="C15" s="4">
        <v>7744.5</v>
      </c>
      <c r="D15" s="4">
        <v>7145.5</v>
      </c>
    </row>
    <row r="16" spans="1:4" x14ac:dyDescent="0.25">
      <c r="A16" s="5" t="s">
        <v>53</v>
      </c>
      <c r="B16" s="4">
        <v>921.3</v>
      </c>
      <c r="C16" s="4">
        <v>884.8</v>
      </c>
      <c r="D16" s="4">
        <v>638.29999999999995</v>
      </c>
    </row>
    <row r="17" spans="1:4" x14ac:dyDescent="0.25">
      <c r="A17" s="5" t="s">
        <v>54</v>
      </c>
      <c r="B17" s="4">
        <v>57.9</v>
      </c>
      <c r="C17" s="4">
        <v>-6.3</v>
      </c>
      <c r="D17" s="4">
        <v>-48.5</v>
      </c>
    </row>
    <row r="18" spans="1:4" x14ac:dyDescent="0.25">
      <c r="A18" s="5" t="s">
        <v>55</v>
      </c>
      <c r="B18" s="4">
        <v>8573.5</v>
      </c>
      <c r="C18" s="4">
        <v>6866</v>
      </c>
      <c r="D18" s="4">
        <v>6555.7</v>
      </c>
    </row>
    <row r="19" spans="1:4" x14ac:dyDescent="0.25">
      <c r="A19" s="5" t="s">
        <v>56</v>
      </c>
      <c r="B19" s="4">
        <v>3381.2</v>
      </c>
      <c r="C19" s="4">
        <v>2179.5</v>
      </c>
      <c r="D19" s="4">
        <v>2026.4</v>
      </c>
    </row>
    <row r="20" spans="1:4" x14ac:dyDescent="0.25">
      <c r="A20" s="5" t="s">
        <v>57</v>
      </c>
      <c r="B20" s="4">
        <v>5192.3</v>
      </c>
      <c r="C20" s="4">
        <v>4686.5</v>
      </c>
      <c r="D20" s="4">
        <v>4529.3</v>
      </c>
    </row>
    <row r="21" spans="1:4" x14ac:dyDescent="0.25">
      <c r="A21" s="5" t="s">
        <v>58</v>
      </c>
      <c r="B21" s="4">
        <v>6.43</v>
      </c>
      <c r="C21" s="4">
        <v>5.49</v>
      </c>
      <c r="D21" s="4">
        <v>4.82</v>
      </c>
    </row>
    <row r="22" spans="1:4" x14ac:dyDescent="0.25">
      <c r="A22" s="5" t="s">
        <v>59</v>
      </c>
      <c r="B22" s="4">
        <v>6.37</v>
      </c>
      <c r="C22" s="4">
        <v>5.44</v>
      </c>
      <c r="D22" s="4">
        <v>4.8</v>
      </c>
    </row>
    <row r="23" spans="1:4" x14ac:dyDescent="0.25">
      <c r="A23" s="5" t="s">
        <v>60</v>
      </c>
      <c r="B23" s="4">
        <v>3.83</v>
      </c>
      <c r="C23" s="4">
        <v>3.61</v>
      </c>
      <c r="D23" s="4">
        <v>3.44</v>
      </c>
    </row>
    <row r="24" spans="1:4" x14ac:dyDescent="0.25">
      <c r="A24" s="5" t="s">
        <v>61</v>
      </c>
      <c r="B24" s="19">
        <v>807.4</v>
      </c>
      <c r="C24" s="19">
        <v>854.4</v>
      </c>
      <c r="D24" s="19">
        <v>939.4</v>
      </c>
    </row>
    <row r="25" spans="1:4" x14ac:dyDescent="0.25">
      <c r="A25" s="5" t="s">
        <v>62</v>
      </c>
      <c r="B25" s="19">
        <v>815.5</v>
      </c>
      <c r="C25" s="19">
        <v>861.2</v>
      </c>
      <c r="D25" s="19">
        <v>944.6</v>
      </c>
    </row>
  </sheetData>
  <mergeCells count="1">
    <mergeCell ref="B1:D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workbookViewId="0">
      <selection activeCell="B7" sqref="B7:D44"/>
    </sheetView>
  </sheetViews>
  <sheetFormatPr defaultRowHeight="15" x14ac:dyDescent="0.25"/>
  <cols>
    <col min="1" max="1" width="52.85546875" bestFit="1" customWidth="1"/>
    <col min="2" max="4" width="12.28515625" bestFit="1" customWidth="1"/>
  </cols>
  <sheetData>
    <row r="1" spans="1:4" x14ac:dyDescent="0.25">
      <c r="A1" s="2" t="s">
        <v>104</v>
      </c>
      <c r="B1" s="26" t="s">
        <v>36</v>
      </c>
      <c r="C1" s="26"/>
      <c r="D1" s="26"/>
    </row>
    <row r="2" spans="1:4" x14ac:dyDescent="0.25">
      <c r="A2" s="2" t="s">
        <v>64</v>
      </c>
      <c r="B2" s="2" t="s">
        <v>37</v>
      </c>
      <c r="C2" s="2" t="s">
        <v>38</v>
      </c>
      <c r="D2" s="2" t="s">
        <v>39</v>
      </c>
    </row>
    <row r="3" spans="1:4" x14ac:dyDescent="0.25">
      <c r="A3" s="6"/>
      <c r="B3" s="2" t="s">
        <v>105</v>
      </c>
      <c r="C3" s="2" t="s">
        <v>105</v>
      </c>
      <c r="D3" s="2" t="s">
        <v>105</v>
      </c>
    </row>
    <row r="4" spans="1:4" x14ac:dyDescent="0.25">
      <c r="A4" s="5" t="s">
        <v>106</v>
      </c>
      <c r="B4" s="3"/>
      <c r="C4" s="3"/>
      <c r="D4" s="3"/>
    </row>
    <row r="5" spans="1:4" x14ac:dyDescent="0.25">
      <c r="A5" s="5" t="s">
        <v>57</v>
      </c>
      <c r="B5" s="4">
        <v>5192.3</v>
      </c>
      <c r="C5" s="4">
        <v>4686.5</v>
      </c>
      <c r="D5" s="4">
        <v>4529.3</v>
      </c>
    </row>
    <row r="6" spans="1:4" x14ac:dyDescent="0.25">
      <c r="A6" s="5" t="s">
        <v>107</v>
      </c>
      <c r="B6" s="3"/>
      <c r="C6" s="3"/>
      <c r="D6" s="3"/>
    </row>
    <row r="7" spans="1:4" x14ac:dyDescent="0.25">
      <c r="A7" s="5" t="s">
        <v>108</v>
      </c>
      <c r="B7" s="4">
        <v>1363.4</v>
      </c>
      <c r="C7" s="4">
        <v>1516.5</v>
      </c>
      <c r="D7" s="4">
        <v>1555.7</v>
      </c>
    </row>
    <row r="8" spans="1:4" x14ac:dyDescent="0.25">
      <c r="A8" s="5" t="s">
        <v>94</v>
      </c>
      <c r="B8" s="4">
        <v>-36.4</v>
      </c>
      <c r="C8" s="4">
        <v>-538.6</v>
      </c>
      <c r="D8" s="4">
        <v>-1.4</v>
      </c>
    </row>
    <row r="9" spans="1:4" x14ac:dyDescent="0.25">
      <c r="A9" s="5" t="s">
        <v>109</v>
      </c>
      <c r="B9" s="4">
        <v>117.5</v>
      </c>
      <c r="C9" s="4">
        <v>131.30000000000001</v>
      </c>
      <c r="D9" s="4">
        <v>110</v>
      </c>
    </row>
    <row r="10" spans="1:4" x14ac:dyDescent="0.25">
      <c r="A10" s="5" t="s">
        <v>110</v>
      </c>
      <c r="B10" s="4">
        <v>-1155.8</v>
      </c>
      <c r="C10" s="4">
        <v>-310.7</v>
      </c>
      <c r="D10" s="4">
        <v>-163.9</v>
      </c>
    </row>
    <row r="11" spans="1:4" x14ac:dyDescent="0.25">
      <c r="A11" s="5" t="s">
        <v>111</v>
      </c>
      <c r="B11" s="4">
        <v>1050.7</v>
      </c>
      <c r="C11" s="4">
        <v>407.6</v>
      </c>
      <c r="D11" s="4">
        <v>341.5</v>
      </c>
    </row>
    <row r="12" spans="1:4" x14ac:dyDescent="0.25">
      <c r="A12" s="5" t="s">
        <v>112</v>
      </c>
      <c r="B12" s="4"/>
      <c r="C12" s="4"/>
      <c r="D12" s="4"/>
    </row>
    <row r="13" spans="1:4" x14ac:dyDescent="0.25">
      <c r="A13" s="5" t="s">
        <v>113</v>
      </c>
      <c r="B13" s="4">
        <v>-340.7</v>
      </c>
      <c r="C13" s="4">
        <v>-159</v>
      </c>
      <c r="D13" s="4">
        <v>-180.6</v>
      </c>
    </row>
    <row r="14" spans="1:4" x14ac:dyDescent="0.25">
      <c r="A14" s="5" t="s">
        <v>114</v>
      </c>
      <c r="B14" s="4">
        <v>-37.299999999999997</v>
      </c>
      <c r="C14" s="4">
        <v>28.1</v>
      </c>
      <c r="D14" s="4">
        <v>44.9</v>
      </c>
    </row>
    <row r="15" spans="1:4" x14ac:dyDescent="0.25">
      <c r="A15" s="5" t="s">
        <v>83</v>
      </c>
      <c r="B15" s="4">
        <v>-59.7</v>
      </c>
      <c r="C15" s="4">
        <v>89.8</v>
      </c>
      <c r="D15" s="4">
        <v>-15</v>
      </c>
    </row>
    <row r="16" spans="1:4" x14ac:dyDescent="0.25">
      <c r="A16" s="5" t="s">
        <v>84</v>
      </c>
      <c r="B16" s="4">
        <v>-396.4</v>
      </c>
      <c r="C16" s="4">
        <v>169.7</v>
      </c>
      <c r="D16" s="4">
        <v>-64.400000000000006</v>
      </c>
    </row>
    <row r="17" spans="1:4" x14ac:dyDescent="0.25">
      <c r="A17" s="5" t="s">
        <v>115</v>
      </c>
      <c r="B17" s="4">
        <v>-146.4</v>
      </c>
      <c r="C17" s="4">
        <v>38.4</v>
      </c>
      <c r="D17" s="4">
        <v>383</v>
      </c>
    </row>
    <row r="18" spans="1:4" x14ac:dyDescent="0.25">
      <c r="A18" s="5" t="s">
        <v>116</v>
      </c>
      <c r="B18" s="4">
        <v>5551.2</v>
      </c>
      <c r="C18" s="4">
        <v>6059.6</v>
      </c>
      <c r="D18" s="4">
        <v>6539.1</v>
      </c>
    </row>
    <row r="19" spans="1:4" x14ac:dyDescent="0.25">
      <c r="A19" s="5" t="s">
        <v>117</v>
      </c>
      <c r="B19" s="4"/>
      <c r="C19" s="4"/>
      <c r="D19" s="4"/>
    </row>
    <row r="20" spans="1:4" x14ac:dyDescent="0.25">
      <c r="A20" s="5" t="s">
        <v>118</v>
      </c>
      <c r="B20" s="4">
        <v>-1853.7</v>
      </c>
      <c r="C20" s="4">
        <v>-1821.1</v>
      </c>
      <c r="D20" s="4">
        <v>-1813.9</v>
      </c>
    </row>
    <row r="21" spans="1:4" x14ac:dyDescent="0.25">
      <c r="A21" s="5" t="s">
        <v>119</v>
      </c>
      <c r="B21" s="4">
        <v>-77</v>
      </c>
      <c r="C21" s="4">
        <v>-109.5</v>
      </c>
      <c r="D21" s="4">
        <v>-140.6</v>
      </c>
    </row>
    <row r="22" spans="1:4" x14ac:dyDescent="0.25">
      <c r="A22" s="5" t="s">
        <v>120</v>
      </c>
      <c r="B22" s="4">
        <v>974.8</v>
      </c>
      <c r="C22" s="4">
        <v>975.6</v>
      </c>
      <c r="D22" s="4">
        <v>341.1</v>
      </c>
    </row>
    <row r="23" spans="1:4" x14ac:dyDescent="0.25">
      <c r="A23" s="5" t="s">
        <v>121</v>
      </c>
      <c r="B23" s="4">
        <v>1597</v>
      </c>
      <c r="C23" s="4">
        <v>0</v>
      </c>
      <c r="D23" s="4">
        <v>0</v>
      </c>
    </row>
    <row r="24" spans="1:4" x14ac:dyDescent="0.25">
      <c r="A24" s="5" t="s">
        <v>122</v>
      </c>
      <c r="B24" s="4">
        <v>166.8</v>
      </c>
      <c r="C24" s="4">
        <v>82.9</v>
      </c>
      <c r="D24" s="4">
        <v>213.1</v>
      </c>
    </row>
    <row r="25" spans="1:4" x14ac:dyDescent="0.25">
      <c r="A25" s="5" t="s">
        <v>111</v>
      </c>
      <c r="B25" s="4">
        <v>-245.9</v>
      </c>
      <c r="C25" s="4">
        <v>-109.5</v>
      </c>
      <c r="D25" s="4">
        <v>-19.7</v>
      </c>
    </row>
    <row r="26" spans="1:4" x14ac:dyDescent="0.25">
      <c r="A26" s="5" t="s">
        <v>123</v>
      </c>
      <c r="B26" s="4">
        <v>562</v>
      </c>
      <c r="C26" s="4">
        <v>-981.6</v>
      </c>
      <c r="D26" s="4">
        <v>-1420</v>
      </c>
    </row>
    <row r="27" spans="1:4" x14ac:dyDescent="0.25">
      <c r="A27" s="5" t="s">
        <v>124</v>
      </c>
      <c r="B27" s="4"/>
      <c r="C27" s="4"/>
      <c r="D27" s="4"/>
    </row>
    <row r="28" spans="1:4" x14ac:dyDescent="0.25">
      <c r="A28" s="5" t="s">
        <v>125</v>
      </c>
      <c r="B28" s="4">
        <v>-1050.3</v>
      </c>
      <c r="C28" s="4">
        <v>-286.2</v>
      </c>
      <c r="D28" s="4">
        <v>589.70000000000005</v>
      </c>
    </row>
    <row r="29" spans="1:4" x14ac:dyDescent="0.25">
      <c r="A29" s="5" t="s">
        <v>126</v>
      </c>
      <c r="B29" s="4">
        <v>4727.5</v>
      </c>
      <c r="C29" s="4">
        <v>3779.5</v>
      </c>
      <c r="D29" s="4">
        <v>10220</v>
      </c>
    </row>
    <row r="30" spans="1:4" x14ac:dyDescent="0.25">
      <c r="A30" s="5" t="s">
        <v>127</v>
      </c>
      <c r="B30" s="4">
        <v>-1649.4</v>
      </c>
      <c r="C30" s="4">
        <v>-822.9</v>
      </c>
      <c r="D30" s="4">
        <v>-1054.5</v>
      </c>
    </row>
    <row r="31" spans="1:4" x14ac:dyDescent="0.25">
      <c r="A31" s="5" t="s">
        <v>128</v>
      </c>
      <c r="B31" s="4">
        <v>-4685.7</v>
      </c>
      <c r="C31" s="4">
        <v>-11171</v>
      </c>
      <c r="D31" s="4">
        <v>-6099.2</v>
      </c>
    </row>
    <row r="32" spans="1:4" x14ac:dyDescent="0.25">
      <c r="A32" s="5" t="s">
        <v>129</v>
      </c>
      <c r="B32" s="4">
        <v>-3089.2</v>
      </c>
      <c r="C32" s="4">
        <v>-3058.2</v>
      </c>
      <c r="D32" s="4">
        <v>-3230.3</v>
      </c>
    </row>
    <row r="33" spans="1:4" x14ac:dyDescent="0.25">
      <c r="A33" s="5" t="s">
        <v>130</v>
      </c>
      <c r="B33" s="4">
        <v>456.8</v>
      </c>
      <c r="C33" s="4">
        <v>299.39999999999998</v>
      </c>
      <c r="D33" s="4">
        <v>317.2</v>
      </c>
    </row>
    <row r="34" spans="1:4" x14ac:dyDescent="0.25">
      <c r="A34" s="5" t="s">
        <v>131</v>
      </c>
      <c r="B34" s="4">
        <v>0</v>
      </c>
      <c r="C34" s="4">
        <v>0</v>
      </c>
      <c r="D34" s="4">
        <v>51.1</v>
      </c>
    </row>
    <row r="35" spans="1:4" x14ac:dyDescent="0.25">
      <c r="A35" s="5" t="s">
        <v>111</v>
      </c>
      <c r="B35" s="4">
        <v>-20.5</v>
      </c>
      <c r="C35" s="4">
        <v>-3</v>
      </c>
      <c r="D35" s="4">
        <v>-58.7</v>
      </c>
    </row>
    <row r="36" spans="1:4" x14ac:dyDescent="0.25">
      <c r="A36" s="5" t="s">
        <v>132</v>
      </c>
      <c r="B36" s="4">
        <v>-5310.8</v>
      </c>
      <c r="C36" s="4">
        <v>-11262.4</v>
      </c>
      <c r="D36" s="4">
        <v>735.3</v>
      </c>
    </row>
    <row r="37" spans="1:4" x14ac:dyDescent="0.25">
      <c r="A37" s="5" t="s">
        <v>133</v>
      </c>
      <c r="B37" s="4">
        <v>264</v>
      </c>
      <c r="C37" s="4">
        <v>-103.7</v>
      </c>
      <c r="D37" s="4">
        <v>-246.8</v>
      </c>
    </row>
    <row r="38" spans="1:4" x14ac:dyDescent="0.25">
      <c r="A38" s="5" t="s">
        <v>134</v>
      </c>
      <c r="B38" s="4">
        <v>1066.4000000000001</v>
      </c>
      <c r="C38" s="4">
        <v>-6288.1</v>
      </c>
      <c r="D38" s="4">
        <v>5607.6</v>
      </c>
    </row>
    <row r="39" spans="1:4" x14ac:dyDescent="0.25">
      <c r="A39" s="5" t="s">
        <v>135</v>
      </c>
      <c r="B39" s="4">
        <v>174</v>
      </c>
      <c r="C39" s="4">
        <v>-174</v>
      </c>
      <c r="D39" s="4">
        <v>0</v>
      </c>
    </row>
    <row r="40" spans="1:4" x14ac:dyDescent="0.25">
      <c r="A40" s="5" t="s">
        <v>136</v>
      </c>
      <c r="B40" s="4">
        <v>1223.4000000000001</v>
      </c>
      <c r="C40" s="4">
        <v>7685.5</v>
      </c>
      <c r="D40" s="4">
        <v>2077.9</v>
      </c>
    </row>
    <row r="41" spans="1:4" x14ac:dyDescent="0.25">
      <c r="A41" s="5" t="s">
        <v>137</v>
      </c>
      <c r="B41" s="4">
        <v>2463.8000000000002</v>
      </c>
      <c r="C41" s="4">
        <v>1223.4000000000001</v>
      </c>
      <c r="D41" s="4">
        <v>7685.5</v>
      </c>
    </row>
    <row r="42" spans="1:4" x14ac:dyDescent="0.25">
      <c r="A42" s="5" t="s">
        <v>138</v>
      </c>
      <c r="B42" s="4"/>
      <c r="C42" s="4"/>
      <c r="D42" s="4"/>
    </row>
    <row r="43" spans="1:4" x14ac:dyDescent="0.25">
      <c r="A43" s="5" t="s">
        <v>139</v>
      </c>
      <c r="B43" s="4">
        <v>885.2</v>
      </c>
      <c r="C43" s="4">
        <v>873.5</v>
      </c>
      <c r="D43" s="4">
        <v>640.79999999999995</v>
      </c>
    </row>
    <row r="44" spans="1:4" x14ac:dyDescent="0.25">
      <c r="A44" s="5" t="s">
        <v>140</v>
      </c>
      <c r="B44" s="4">
        <v>2786.3</v>
      </c>
      <c r="C44" s="4">
        <v>2387.5</v>
      </c>
      <c r="D44" s="4">
        <v>1985.4</v>
      </c>
    </row>
  </sheetData>
  <mergeCells count="1">
    <mergeCell ref="B1:D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selection activeCell="B5" sqref="B5:C37"/>
    </sheetView>
  </sheetViews>
  <sheetFormatPr defaultRowHeight="15" x14ac:dyDescent="0.25"/>
  <cols>
    <col min="1" max="1" width="114.85546875" bestFit="1" customWidth="1"/>
    <col min="2" max="3" width="12" bestFit="1" customWidth="1"/>
  </cols>
  <sheetData>
    <row r="1" spans="1:3" x14ac:dyDescent="0.25">
      <c r="A1" s="2" t="s">
        <v>172</v>
      </c>
      <c r="B1" s="26" t="s">
        <v>142</v>
      </c>
      <c r="C1" s="26" t="s">
        <v>143</v>
      </c>
    </row>
    <row r="2" spans="1:3" x14ac:dyDescent="0.25">
      <c r="A2" s="2" t="s">
        <v>64</v>
      </c>
      <c r="B2" s="26"/>
      <c r="C2" s="26"/>
    </row>
    <row r="3" spans="1:3" x14ac:dyDescent="0.25">
      <c r="A3" s="5" t="s">
        <v>173</v>
      </c>
      <c r="B3" s="3"/>
      <c r="C3" s="3"/>
    </row>
    <row r="4" spans="1:3" x14ac:dyDescent="0.25">
      <c r="A4" s="5" t="s">
        <v>174</v>
      </c>
      <c r="B4" s="4">
        <v>2462.3000000000002</v>
      </c>
      <c r="C4" s="4">
        <v>2128.8000000000002</v>
      </c>
    </row>
    <row r="5" spans="1:3" x14ac:dyDescent="0.25">
      <c r="A5" s="5" t="s">
        <v>175</v>
      </c>
      <c r="B5" s="4">
        <v>228.6</v>
      </c>
      <c r="C5" s="4">
        <v>134.4</v>
      </c>
    </row>
    <row r="6" spans="1:3" x14ac:dyDescent="0.25">
      <c r="A6" s="5" t="s">
        <v>176</v>
      </c>
      <c r="B6" s="4">
        <v>870.4</v>
      </c>
      <c r="C6" s="4">
        <v>768.8</v>
      </c>
    </row>
    <row r="7" spans="1:3" x14ac:dyDescent="0.25">
      <c r="A7" s="5" t="s">
        <v>177</v>
      </c>
      <c r="B7" s="4">
        <v>1364</v>
      </c>
      <c r="C7" s="4">
        <v>1378.5</v>
      </c>
    </row>
    <row r="8" spans="1:3" x14ac:dyDescent="0.25">
      <c r="A8" s="5" t="s">
        <v>69</v>
      </c>
      <c r="B8" s="4">
        <v>358.1</v>
      </c>
      <c r="C8" s="4">
        <v>347.4</v>
      </c>
    </row>
    <row r="9" spans="1:3" x14ac:dyDescent="0.25">
      <c r="A9" s="5" t="s">
        <v>71</v>
      </c>
      <c r="B9" s="4">
        <v>5283.4</v>
      </c>
      <c r="C9" s="4">
        <v>4757.8999999999996</v>
      </c>
    </row>
    <row r="10" spans="1:3" x14ac:dyDescent="0.25">
      <c r="A10" s="5" t="s">
        <v>178</v>
      </c>
      <c r="B10" s="4">
        <v>542.29999999999995</v>
      </c>
      <c r="C10" s="4">
        <v>1141.7</v>
      </c>
    </row>
    <row r="11" spans="1:3" x14ac:dyDescent="0.25">
      <c r="A11" s="5" t="s">
        <v>179</v>
      </c>
      <c r="B11" s="4">
        <v>481.6</v>
      </c>
      <c r="C11" s="4">
        <v>354.5</v>
      </c>
    </row>
    <row r="12" spans="1:3" x14ac:dyDescent="0.25">
      <c r="A12" s="5" t="s">
        <v>180</v>
      </c>
      <c r="B12" s="4">
        <v>4919.5</v>
      </c>
      <c r="C12" s="4">
        <v>4533.8</v>
      </c>
    </row>
    <row r="13" spans="1:3" x14ac:dyDescent="0.25">
      <c r="A13" s="5" t="s">
        <v>181</v>
      </c>
      <c r="B13" s="4">
        <v>795.4</v>
      </c>
      <c r="C13" s="4">
        <v>885.4</v>
      </c>
    </row>
    <row r="14" spans="1:3" x14ac:dyDescent="0.25">
      <c r="A14" s="5" t="s">
        <v>182</v>
      </c>
      <c r="B14" s="4">
        <v>362.8</v>
      </c>
      <c r="C14" s="4">
        <v>403.3</v>
      </c>
    </row>
    <row r="15" spans="1:3" x14ac:dyDescent="0.25">
      <c r="A15" s="5" t="s">
        <v>183</v>
      </c>
      <c r="B15" s="4">
        <v>441.4</v>
      </c>
      <c r="C15" s="4">
        <v>516.29999999999995</v>
      </c>
    </row>
    <row r="16" spans="1:3" x14ac:dyDescent="0.25">
      <c r="A16" s="5" t="s">
        <v>74</v>
      </c>
      <c r="B16" s="4">
        <v>1539.2</v>
      </c>
      <c r="C16" s="4">
        <v>1719.6</v>
      </c>
    </row>
    <row r="17" spans="1:3" x14ac:dyDescent="0.25">
      <c r="A17" s="5" t="s">
        <v>184</v>
      </c>
      <c r="B17" s="4">
        <v>14365.6</v>
      </c>
      <c r="C17" s="4">
        <v>14312.5</v>
      </c>
    </row>
    <row r="18" spans="1:3" x14ac:dyDescent="0.25">
      <c r="A18" s="5" t="s">
        <v>185</v>
      </c>
      <c r="B18" s="4"/>
      <c r="C18" s="4"/>
    </row>
    <row r="19" spans="1:3" x14ac:dyDescent="0.25">
      <c r="A19" s="5" t="s">
        <v>83</v>
      </c>
      <c r="B19" s="4">
        <v>782.5</v>
      </c>
      <c r="C19" s="4">
        <v>730.6</v>
      </c>
    </row>
    <row r="20" spans="1:3" x14ac:dyDescent="0.25">
      <c r="A20" s="5" t="s">
        <v>186</v>
      </c>
      <c r="B20" s="4">
        <v>1934.5</v>
      </c>
      <c r="C20" s="4">
        <v>1999.1</v>
      </c>
    </row>
    <row r="21" spans="1:3" x14ac:dyDescent="0.25">
      <c r="A21" s="5" t="s">
        <v>187</v>
      </c>
      <c r="B21" s="4">
        <v>215.2</v>
      </c>
      <c r="C21" s="4">
        <v>246</v>
      </c>
    </row>
    <row r="22" spans="1:3" x14ac:dyDescent="0.25">
      <c r="A22" s="5" t="s">
        <v>188</v>
      </c>
      <c r="B22" s="4">
        <v>1288.5</v>
      </c>
      <c r="C22" s="4">
        <v>1171.2</v>
      </c>
    </row>
    <row r="23" spans="1:3" x14ac:dyDescent="0.25">
      <c r="A23" s="5" t="s">
        <v>189</v>
      </c>
      <c r="B23" s="4">
        <v>0</v>
      </c>
      <c r="C23" s="4">
        <v>399.9</v>
      </c>
    </row>
    <row r="24" spans="1:3" x14ac:dyDescent="0.25">
      <c r="A24" s="5" t="s">
        <v>90</v>
      </c>
      <c r="B24" s="4">
        <v>4220.7</v>
      </c>
      <c r="C24" s="4">
        <v>4546.8</v>
      </c>
    </row>
    <row r="25" spans="1:3" x14ac:dyDescent="0.25">
      <c r="A25" s="5" t="s">
        <v>91</v>
      </c>
      <c r="B25" s="4">
        <v>3932.6</v>
      </c>
      <c r="C25" s="4">
        <v>3185.3</v>
      </c>
    </row>
    <row r="26" spans="1:3" x14ac:dyDescent="0.25">
      <c r="A26" s="5" t="s">
        <v>93</v>
      </c>
      <c r="B26" s="4">
        <v>755.3</v>
      </c>
      <c r="C26" s="4">
        <v>689.7</v>
      </c>
    </row>
    <row r="27" spans="1:3" x14ac:dyDescent="0.25">
      <c r="A27" s="5" t="s">
        <v>190</v>
      </c>
      <c r="B27" s="4">
        <v>8908.6</v>
      </c>
      <c r="C27" s="4">
        <v>8421.7999999999993</v>
      </c>
    </row>
    <row r="28" spans="1:3" x14ac:dyDescent="0.25">
      <c r="A28" s="5" t="s">
        <v>191</v>
      </c>
      <c r="B28" s="4"/>
      <c r="C28" s="4"/>
    </row>
    <row r="29" spans="1:3" x14ac:dyDescent="0.25">
      <c r="A29" s="5" t="s">
        <v>192</v>
      </c>
      <c r="B29" s="4">
        <v>1.4</v>
      </c>
      <c r="C29" s="4">
        <v>1.5</v>
      </c>
    </row>
    <row r="30" spans="1:3" x14ac:dyDescent="0.25">
      <c r="A30" s="5" t="s">
        <v>98</v>
      </c>
      <c r="B30" s="4">
        <v>41.1</v>
      </c>
      <c r="C30" s="4">
        <v>41.1</v>
      </c>
    </row>
    <row r="31" spans="1:3" x14ac:dyDescent="0.25">
      <c r="A31" s="5" t="s">
        <v>99</v>
      </c>
      <c r="B31" s="4">
        <v>5563.2</v>
      </c>
      <c r="C31" s="4">
        <v>5949.8</v>
      </c>
    </row>
    <row r="32" spans="1:3" x14ac:dyDescent="0.25">
      <c r="A32" s="5" t="s">
        <v>193</v>
      </c>
      <c r="B32" s="4">
        <v>-155.6</v>
      </c>
      <c r="C32" s="4">
        <v>-108.4</v>
      </c>
    </row>
    <row r="33" spans="1:3" x14ac:dyDescent="0.25">
      <c r="A33" s="5" t="s">
        <v>194</v>
      </c>
      <c r="B33" s="4">
        <v>5450.1</v>
      </c>
      <c r="C33" s="4">
        <v>5884</v>
      </c>
    </row>
    <row r="34" spans="1:3" x14ac:dyDescent="0.25">
      <c r="A34" s="5" t="s">
        <v>195</v>
      </c>
      <c r="B34" s="4">
        <v>6.9</v>
      </c>
      <c r="C34" s="4">
        <v>6.7</v>
      </c>
    </row>
    <row r="35" spans="1:3" x14ac:dyDescent="0.25">
      <c r="A35" s="5" t="s">
        <v>196</v>
      </c>
      <c r="B35" s="4">
        <v>5457</v>
      </c>
      <c r="C35" s="4">
        <v>5890.7</v>
      </c>
    </row>
    <row r="36" spans="1:3" x14ac:dyDescent="0.25">
      <c r="A36" s="5" t="s">
        <v>197</v>
      </c>
      <c r="B36" s="4">
        <v>14365.6</v>
      </c>
      <c r="C36" s="4">
        <v>14312.5</v>
      </c>
    </row>
    <row r="37" spans="1:3" x14ac:dyDescent="0.25">
      <c r="B37" s="4"/>
      <c r="C37" s="4"/>
    </row>
  </sheetData>
  <mergeCells count="2">
    <mergeCell ref="B1:B2"/>
    <mergeCell ref="C1:C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opLeftCell="A15" workbookViewId="0">
      <selection activeCell="B25" sqref="B25:D26"/>
    </sheetView>
  </sheetViews>
  <sheetFormatPr defaultRowHeight="15" x14ac:dyDescent="0.25"/>
  <cols>
    <col min="1" max="1" width="54.5703125" bestFit="1" customWidth="1"/>
    <col min="2" max="3" width="12" bestFit="1" customWidth="1"/>
    <col min="4" max="4" width="12.28515625" bestFit="1" customWidth="1"/>
  </cols>
  <sheetData>
    <row r="1" spans="1:4" x14ac:dyDescent="0.25">
      <c r="A1" s="2" t="s">
        <v>141</v>
      </c>
      <c r="B1" s="26" t="s">
        <v>36</v>
      </c>
      <c r="C1" s="26"/>
      <c r="D1" s="26"/>
    </row>
    <row r="2" spans="1:4" x14ac:dyDescent="0.25">
      <c r="A2" s="2" t="s">
        <v>35</v>
      </c>
      <c r="B2" s="2" t="s">
        <v>142</v>
      </c>
      <c r="C2" s="2" t="s">
        <v>143</v>
      </c>
      <c r="D2" s="2" t="s">
        <v>144</v>
      </c>
    </row>
    <row r="3" spans="1:4" x14ac:dyDescent="0.25">
      <c r="A3" s="5" t="s">
        <v>145</v>
      </c>
      <c r="B3" s="3"/>
      <c r="C3" s="3"/>
      <c r="D3" s="3"/>
    </row>
    <row r="4" spans="1:4" x14ac:dyDescent="0.25">
      <c r="A4" s="5" t="s">
        <v>146</v>
      </c>
      <c r="B4" s="4">
        <v>22386.799999999999</v>
      </c>
      <c r="C4" s="4">
        <v>21315.9</v>
      </c>
      <c r="D4" s="4">
        <v>19162.7</v>
      </c>
    </row>
    <row r="5" spans="1:4" x14ac:dyDescent="0.25">
      <c r="A5" s="5" t="s">
        <v>147</v>
      </c>
      <c r="B5" s="4">
        <v>9038.2000000000007</v>
      </c>
      <c r="C5" s="4">
        <v>8511.1</v>
      </c>
      <c r="D5" s="4">
        <v>7787.5</v>
      </c>
    </row>
    <row r="6" spans="1:4" x14ac:dyDescent="0.25">
      <c r="A6" s="5" t="s">
        <v>148</v>
      </c>
      <c r="B6" s="4">
        <v>6493.3</v>
      </c>
      <c r="C6" s="4">
        <v>6064.3</v>
      </c>
      <c r="D6" s="4">
        <v>5411.1</v>
      </c>
    </row>
    <row r="7" spans="1:4" x14ac:dyDescent="0.25">
      <c r="A7" s="5" t="s">
        <v>149</v>
      </c>
      <c r="B7" s="4">
        <v>553.79999999999995</v>
      </c>
      <c r="C7" s="4">
        <v>545.4</v>
      </c>
      <c r="D7" s="4">
        <v>522.4</v>
      </c>
    </row>
    <row r="8" spans="1:4" x14ac:dyDescent="0.25">
      <c r="A8" s="5" t="s">
        <v>150</v>
      </c>
      <c r="B8" s="4">
        <v>1011.4</v>
      </c>
      <c r="C8" s="4">
        <v>980.8</v>
      </c>
      <c r="D8" s="4">
        <v>893.9</v>
      </c>
    </row>
    <row r="9" spans="1:4" x14ac:dyDescent="0.25">
      <c r="A9" s="5" t="s">
        <v>151</v>
      </c>
      <c r="B9" s="4">
        <v>1393.3</v>
      </c>
      <c r="C9" s="4">
        <v>1360.6</v>
      </c>
      <c r="D9" s="4">
        <v>1196.7</v>
      </c>
    </row>
    <row r="10" spans="1:4" x14ac:dyDescent="0.25">
      <c r="A10" s="5" t="s">
        <v>152</v>
      </c>
      <c r="B10" s="4">
        <v>18643.5</v>
      </c>
      <c r="C10" s="4">
        <v>17462.2</v>
      </c>
      <c r="D10" s="4">
        <v>15811.6</v>
      </c>
    </row>
    <row r="11" spans="1:4" x14ac:dyDescent="0.25">
      <c r="A11" s="5" t="s">
        <v>153</v>
      </c>
      <c r="B11" s="4">
        <v>391.4</v>
      </c>
      <c r="C11" s="4">
        <v>318.2</v>
      </c>
      <c r="D11" s="4">
        <v>249.9</v>
      </c>
    </row>
    <row r="12" spans="1:4" x14ac:dyDescent="0.25">
      <c r="A12" s="5" t="s">
        <v>52</v>
      </c>
      <c r="B12" s="4">
        <v>4134.7</v>
      </c>
      <c r="C12" s="4">
        <v>4171.8999999999996</v>
      </c>
      <c r="D12" s="4">
        <v>3601</v>
      </c>
    </row>
    <row r="13" spans="1:4" x14ac:dyDescent="0.25">
      <c r="A13" s="5" t="s">
        <v>154</v>
      </c>
      <c r="B13" s="4">
        <v>0</v>
      </c>
      <c r="C13" s="4">
        <v>0</v>
      </c>
      <c r="D13" s="4">
        <v>390.6</v>
      </c>
    </row>
    <row r="14" spans="1:4" x14ac:dyDescent="0.25">
      <c r="A14" s="5" t="s">
        <v>155</v>
      </c>
      <c r="B14" s="4">
        <v>0</v>
      </c>
      <c r="C14" s="4">
        <v>0</v>
      </c>
      <c r="D14" s="4">
        <v>-61.1</v>
      </c>
    </row>
    <row r="15" spans="1:4" x14ac:dyDescent="0.25">
      <c r="A15" s="5" t="s">
        <v>156</v>
      </c>
      <c r="B15" s="4">
        <v>275.3</v>
      </c>
      <c r="C15" s="4">
        <v>108</v>
      </c>
      <c r="D15" s="4">
        <v>43</v>
      </c>
    </row>
    <row r="16" spans="1:4" x14ac:dyDescent="0.25">
      <c r="A16" s="5" t="s">
        <v>157</v>
      </c>
      <c r="B16" s="4">
        <v>-92.5</v>
      </c>
      <c r="C16" s="4">
        <v>-81.3</v>
      </c>
      <c r="D16" s="4">
        <v>-70.5</v>
      </c>
    </row>
    <row r="17" spans="1:4" x14ac:dyDescent="0.25">
      <c r="A17" s="5" t="s">
        <v>158</v>
      </c>
      <c r="B17" s="4">
        <v>4317.5</v>
      </c>
      <c r="C17" s="4">
        <v>4198.6000000000004</v>
      </c>
      <c r="D17" s="4">
        <v>3903</v>
      </c>
    </row>
    <row r="18" spans="1:4" x14ac:dyDescent="0.25">
      <c r="A18" s="5" t="s">
        <v>159</v>
      </c>
      <c r="B18" s="4">
        <v>1432.6</v>
      </c>
      <c r="C18" s="4">
        <v>1379.7</v>
      </c>
      <c r="D18" s="4">
        <v>1143.7</v>
      </c>
    </row>
    <row r="19" spans="1:4" x14ac:dyDescent="0.25">
      <c r="A19" s="5" t="s">
        <v>160</v>
      </c>
      <c r="B19" s="4">
        <v>2884.9</v>
      </c>
      <c r="C19" s="4">
        <v>2818.9</v>
      </c>
      <c r="D19" s="4">
        <v>2759.3</v>
      </c>
    </row>
    <row r="20" spans="1:4" x14ac:dyDescent="0.25">
      <c r="A20" s="5" t="s">
        <v>161</v>
      </c>
      <c r="B20" s="4">
        <v>0.2</v>
      </c>
      <c r="C20" s="4">
        <v>1.2</v>
      </c>
      <c r="D20" s="4">
        <v>1.9</v>
      </c>
    </row>
    <row r="21" spans="1:4" x14ac:dyDescent="0.25">
      <c r="A21" s="5" t="s">
        <v>162</v>
      </c>
      <c r="B21" s="4">
        <v>2884.7</v>
      </c>
      <c r="C21" s="4">
        <v>2817.7</v>
      </c>
      <c r="D21" s="4">
        <v>2757.4</v>
      </c>
    </row>
    <row r="22" spans="1:4" x14ac:dyDescent="0.25">
      <c r="A22" s="5" t="s">
        <v>163</v>
      </c>
      <c r="B22" s="4">
        <v>1.99</v>
      </c>
      <c r="C22" s="4">
        <v>1.91</v>
      </c>
      <c r="D22" s="4">
        <v>1.84</v>
      </c>
    </row>
    <row r="23" spans="1:4" x14ac:dyDescent="0.25">
      <c r="A23" s="5" t="s">
        <v>164</v>
      </c>
      <c r="B23" s="4">
        <v>1.97</v>
      </c>
      <c r="C23" s="4">
        <v>1.9</v>
      </c>
      <c r="D23" s="4">
        <v>1.82</v>
      </c>
    </row>
    <row r="24" spans="1:4" x14ac:dyDescent="0.25">
      <c r="A24" s="5" t="s">
        <v>165</v>
      </c>
      <c r="B24" s="4"/>
      <c r="C24" s="4"/>
      <c r="D24" s="4"/>
    </row>
    <row r="25" spans="1:4" x14ac:dyDescent="0.25">
      <c r="A25" s="5" t="s">
        <v>166</v>
      </c>
      <c r="B25" s="19">
        <v>1449.5</v>
      </c>
      <c r="C25" s="19">
        <v>1471.6</v>
      </c>
      <c r="D25" s="19">
        <v>1495.9</v>
      </c>
    </row>
    <row r="26" spans="1:4" x14ac:dyDescent="0.25">
      <c r="A26" s="5" t="s">
        <v>167</v>
      </c>
      <c r="B26" s="19">
        <v>1461.5</v>
      </c>
      <c r="C26" s="19">
        <v>1486.7</v>
      </c>
      <c r="D26" s="19">
        <v>1513.4</v>
      </c>
    </row>
    <row r="27" spans="1:4" x14ac:dyDescent="0.25">
      <c r="A27" s="5" t="s">
        <v>168</v>
      </c>
      <c r="B27" s="4">
        <v>153.5</v>
      </c>
      <c r="C27" s="4">
        <v>0</v>
      </c>
      <c r="D27" s="4">
        <v>0</v>
      </c>
    </row>
    <row r="28" spans="1:4" x14ac:dyDescent="0.25">
      <c r="A28" s="5" t="s">
        <v>169</v>
      </c>
      <c r="B28" s="4"/>
      <c r="C28" s="4"/>
      <c r="D28" s="4"/>
    </row>
    <row r="29" spans="1:4" x14ac:dyDescent="0.25">
      <c r="A29" s="5" t="s">
        <v>145</v>
      </c>
      <c r="B29" s="4"/>
      <c r="C29" s="4"/>
      <c r="D29" s="4"/>
    </row>
    <row r="30" spans="1:4" x14ac:dyDescent="0.25">
      <c r="A30" s="5" t="s">
        <v>146</v>
      </c>
      <c r="B30" s="4">
        <v>17650.7</v>
      </c>
      <c r="C30" s="4">
        <v>16844.099999999999</v>
      </c>
      <c r="D30" s="4">
        <v>15197.3</v>
      </c>
    </row>
    <row r="31" spans="1:4" x14ac:dyDescent="0.25">
      <c r="A31" s="5" t="s">
        <v>170</v>
      </c>
      <c r="B31" s="4"/>
      <c r="C31" s="4"/>
      <c r="D31" s="4"/>
    </row>
    <row r="32" spans="1:4" x14ac:dyDescent="0.25">
      <c r="A32" s="5" t="s">
        <v>145</v>
      </c>
      <c r="B32" s="4"/>
      <c r="C32" s="4"/>
      <c r="D32" s="4"/>
    </row>
    <row r="33" spans="1:4" x14ac:dyDescent="0.25">
      <c r="A33" s="5" t="s">
        <v>146</v>
      </c>
      <c r="B33" s="4">
        <v>2355</v>
      </c>
      <c r="C33" s="4">
        <v>2154.1999999999998</v>
      </c>
      <c r="D33" s="4">
        <v>1861.9</v>
      </c>
    </row>
    <row r="34" spans="1:4" x14ac:dyDescent="0.25">
      <c r="A34" s="5" t="s">
        <v>171</v>
      </c>
      <c r="B34" s="4"/>
      <c r="C34" s="4"/>
      <c r="D34" s="4"/>
    </row>
    <row r="35" spans="1:4" x14ac:dyDescent="0.25">
      <c r="A35" s="5" t="s">
        <v>145</v>
      </c>
      <c r="B35" s="4"/>
      <c r="C35" s="4"/>
      <c r="D35" s="4"/>
    </row>
    <row r="36" spans="1:4" x14ac:dyDescent="0.25">
      <c r="A36" s="5" t="s">
        <v>146</v>
      </c>
      <c r="B36" s="4">
        <v>2381.1</v>
      </c>
      <c r="C36" s="4">
        <v>2317.6</v>
      </c>
      <c r="D36" s="4">
        <v>2103.5</v>
      </c>
    </row>
  </sheetData>
  <mergeCells count="1">
    <mergeCell ref="B1:D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workbookViewId="0">
      <selection activeCell="B6" sqref="B6:D52"/>
    </sheetView>
  </sheetViews>
  <sheetFormatPr defaultRowHeight="15" x14ac:dyDescent="0.25"/>
  <cols>
    <col min="1" max="1" width="84" bestFit="1" customWidth="1"/>
    <col min="2" max="3" width="12" bestFit="1" customWidth="1"/>
    <col min="4" max="4" width="12.28515625" bestFit="1" customWidth="1"/>
  </cols>
  <sheetData>
    <row r="1" spans="1:4" x14ac:dyDescent="0.25">
      <c r="A1" s="2" t="s">
        <v>198</v>
      </c>
      <c r="B1" s="26" t="s">
        <v>36</v>
      </c>
      <c r="C1" s="26"/>
      <c r="D1" s="26"/>
    </row>
    <row r="2" spans="1:4" x14ac:dyDescent="0.25">
      <c r="A2" s="2" t="s">
        <v>64</v>
      </c>
      <c r="B2" s="2" t="s">
        <v>142</v>
      </c>
      <c r="C2" s="2" t="s">
        <v>143</v>
      </c>
      <c r="D2" s="2" t="s">
        <v>144</v>
      </c>
    </row>
    <row r="3" spans="1:4" x14ac:dyDescent="0.25">
      <c r="A3" s="5" t="s">
        <v>199</v>
      </c>
      <c r="B3" s="3"/>
      <c r="C3" s="3"/>
      <c r="D3" s="3"/>
    </row>
    <row r="4" spans="1:4" x14ac:dyDescent="0.25">
      <c r="A4" s="5" t="s">
        <v>160</v>
      </c>
      <c r="B4" s="4">
        <v>2884.9</v>
      </c>
      <c r="C4" s="4">
        <v>2818.9</v>
      </c>
      <c r="D4" s="4">
        <v>2759.3</v>
      </c>
    </row>
    <row r="5" spans="1:4" x14ac:dyDescent="0.25">
      <c r="A5" s="5" t="s">
        <v>200</v>
      </c>
      <c r="B5" s="3"/>
      <c r="C5" s="3"/>
      <c r="D5" s="3"/>
    </row>
    <row r="6" spans="1:4" x14ac:dyDescent="0.25">
      <c r="A6" s="5" t="s">
        <v>108</v>
      </c>
      <c r="B6" s="4">
        <v>1067.0999999999999</v>
      </c>
      <c r="C6" s="4">
        <v>1030.0999999999999</v>
      </c>
      <c r="D6" s="4">
        <v>933.8</v>
      </c>
    </row>
    <row r="7" spans="1:4" x14ac:dyDescent="0.25">
      <c r="A7" s="5" t="s">
        <v>181</v>
      </c>
      <c r="B7" s="4">
        <v>95.1</v>
      </c>
      <c r="C7" s="4">
        <v>265.7</v>
      </c>
      <c r="D7" s="4">
        <v>21.2</v>
      </c>
    </row>
    <row r="8" spans="1:4" x14ac:dyDescent="0.25">
      <c r="A8" s="5" t="s">
        <v>201</v>
      </c>
      <c r="B8" s="4">
        <v>-310.2</v>
      </c>
      <c r="C8" s="4">
        <v>-250.2</v>
      </c>
      <c r="D8" s="4">
        <v>-190.2</v>
      </c>
    </row>
    <row r="9" spans="1:4" x14ac:dyDescent="0.25">
      <c r="A9" s="5" t="s">
        <v>202</v>
      </c>
      <c r="B9" s="4">
        <v>186.6</v>
      </c>
      <c r="C9" s="4">
        <v>223.3</v>
      </c>
      <c r="D9" s="4">
        <v>148.19999999999999</v>
      </c>
    </row>
    <row r="10" spans="1:4" x14ac:dyDescent="0.25">
      <c r="A10" s="5" t="s">
        <v>203</v>
      </c>
      <c r="B10" s="4">
        <v>93.5</v>
      </c>
      <c r="C10" s="4">
        <v>6.1</v>
      </c>
      <c r="D10" s="4"/>
    </row>
    <row r="11" spans="1:4" x14ac:dyDescent="0.25">
      <c r="A11" s="5" t="s">
        <v>204</v>
      </c>
      <c r="B11" s="4"/>
      <c r="C11" s="4"/>
      <c r="D11" s="4">
        <v>-394.3</v>
      </c>
    </row>
    <row r="12" spans="1:4" x14ac:dyDescent="0.25">
      <c r="A12" s="5" t="s">
        <v>155</v>
      </c>
      <c r="B12" s="4">
        <v>0</v>
      </c>
      <c r="C12" s="4">
        <v>0</v>
      </c>
      <c r="D12" s="4">
        <v>61.1</v>
      </c>
    </row>
    <row r="13" spans="1:4" x14ac:dyDescent="0.25">
      <c r="A13" s="5" t="s">
        <v>205</v>
      </c>
      <c r="B13" s="4">
        <v>176</v>
      </c>
      <c r="C13" s="4">
        <v>218.1</v>
      </c>
      <c r="D13" s="4">
        <v>209.8</v>
      </c>
    </row>
    <row r="14" spans="1:4" x14ac:dyDescent="0.25">
      <c r="A14" s="5" t="s">
        <v>206</v>
      </c>
      <c r="B14" s="4">
        <v>-77.5</v>
      </c>
      <c r="C14" s="4">
        <v>-122.8</v>
      </c>
      <c r="D14" s="4">
        <v>-132.4</v>
      </c>
    </row>
    <row r="15" spans="1:4" x14ac:dyDescent="0.25">
      <c r="A15" s="5" t="s">
        <v>207</v>
      </c>
      <c r="B15" s="4">
        <v>87.2</v>
      </c>
      <c r="C15" s="4">
        <v>0</v>
      </c>
      <c r="D15" s="4">
        <v>0</v>
      </c>
    </row>
    <row r="16" spans="1:4" x14ac:dyDescent="0.25">
      <c r="A16" s="5" t="s">
        <v>111</v>
      </c>
      <c r="B16" s="4">
        <v>68.900000000000006</v>
      </c>
      <c r="C16" s="4">
        <v>45.1</v>
      </c>
      <c r="D16" s="4">
        <v>53.8</v>
      </c>
    </row>
    <row r="17" spans="1:4" x14ac:dyDescent="0.25">
      <c r="A17" s="5" t="s">
        <v>208</v>
      </c>
      <c r="B17" s="4"/>
      <c r="C17" s="4"/>
      <c r="D17" s="4"/>
    </row>
    <row r="18" spans="1:4" x14ac:dyDescent="0.25">
      <c r="A18" s="5" t="s">
        <v>113</v>
      </c>
      <c r="B18" s="4">
        <v>-96.8</v>
      </c>
      <c r="C18" s="4">
        <v>-55.6</v>
      </c>
      <c r="D18" s="4">
        <v>-82.8</v>
      </c>
    </row>
    <row r="19" spans="1:4" x14ac:dyDescent="0.25">
      <c r="A19" s="5" t="s">
        <v>177</v>
      </c>
      <c r="B19" s="4">
        <v>14</v>
      </c>
      <c r="C19" s="4">
        <v>-67.5</v>
      </c>
      <c r="D19" s="4">
        <v>-207.9</v>
      </c>
    </row>
    <row r="20" spans="1:4" x14ac:dyDescent="0.25">
      <c r="A20" s="5" t="s">
        <v>83</v>
      </c>
      <c r="B20" s="4">
        <v>46.4</v>
      </c>
      <c r="C20" s="4">
        <v>46.9</v>
      </c>
      <c r="D20" s="4">
        <v>137.69999999999999</v>
      </c>
    </row>
    <row r="21" spans="1:4" x14ac:dyDescent="0.25">
      <c r="A21" s="5" t="s">
        <v>188</v>
      </c>
      <c r="B21" s="4">
        <v>130.80000000000001</v>
      </c>
      <c r="C21" s="4">
        <v>180.4</v>
      </c>
      <c r="D21" s="4">
        <v>170.3</v>
      </c>
    </row>
    <row r="22" spans="1:4" x14ac:dyDescent="0.25">
      <c r="A22" s="5" t="s">
        <v>209</v>
      </c>
      <c r="B22" s="4">
        <v>-4.7</v>
      </c>
      <c r="C22" s="4">
        <v>248.8</v>
      </c>
      <c r="D22" s="4">
        <v>261.5</v>
      </c>
    </row>
    <row r="23" spans="1:4" x14ac:dyDescent="0.25">
      <c r="A23" s="5" t="s">
        <v>210</v>
      </c>
      <c r="B23" s="4">
        <v>4174.3</v>
      </c>
      <c r="C23" s="4">
        <v>4575.1000000000004</v>
      </c>
      <c r="D23" s="4">
        <v>3749.1</v>
      </c>
    </row>
    <row r="24" spans="1:4" x14ac:dyDescent="0.25">
      <c r="A24" s="5" t="s">
        <v>211</v>
      </c>
      <c r="B24" s="4"/>
      <c r="C24" s="4"/>
      <c r="D24" s="4"/>
    </row>
    <row r="25" spans="1:4" x14ac:dyDescent="0.25">
      <c r="A25" s="5" t="s">
        <v>212</v>
      </c>
      <c r="B25" s="4">
        <v>-674.4</v>
      </c>
      <c r="C25" s="4">
        <v>-1585.7</v>
      </c>
      <c r="D25" s="4">
        <v>-567.4</v>
      </c>
    </row>
    <row r="26" spans="1:4" x14ac:dyDescent="0.25">
      <c r="A26" s="5" t="s">
        <v>213</v>
      </c>
      <c r="B26" s="4">
        <v>1054.5</v>
      </c>
      <c r="C26" s="4"/>
      <c r="D26" s="4"/>
    </row>
    <row r="27" spans="1:4" x14ac:dyDescent="0.25">
      <c r="A27" s="5" t="s">
        <v>214</v>
      </c>
      <c r="B27" s="4">
        <v>999.7</v>
      </c>
      <c r="C27" s="4">
        <v>680.7</v>
      </c>
      <c r="D27" s="4">
        <v>600.6</v>
      </c>
    </row>
    <row r="28" spans="1:4" x14ac:dyDescent="0.25">
      <c r="A28" s="5" t="s">
        <v>215</v>
      </c>
      <c r="B28" s="4">
        <v>149.6</v>
      </c>
      <c r="C28" s="4">
        <v>27.9</v>
      </c>
      <c r="D28" s="4">
        <v>18.8</v>
      </c>
    </row>
    <row r="29" spans="1:4" x14ac:dyDescent="0.25">
      <c r="A29" s="5" t="s">
        <v>216</v>
      </c>
      <c r="B29" s="4">
        <v>0</v>
      </c>
      <c r="C29" s="4">
        <v>0</v>
      </c>
      <c r="D29" s="4">
        <v>-284.3</v>
      </c>
    </row>
    <row r="30" spans="1:4" x14ac:dyDescent="0.25">
      <c r="A30" s="5" t="s">
        <v>217</v>
      </c>
      <c r="B30" s="4">
        <v>-1519.4</v>
      </c>
      <c r="C30" s="4">
        <v>-1440.3</v>
      </c>
      <c r="D30" s="4">
        <v>-1303.7</v>
      </c>
    </row>
    <row r="31" spans="1:4" x14ac:dyDescent="0.25">
      <c r="A31" s="5" t="s">
        <v>218</v>
      </c>
      <c r="B31" s="4">
        <v>85.4</v>
      </c>
      <c r="C31" s="4">
        <v>69.599999999999994</v>
      </c>
      <c r="D31" s="4">
        <v>8.9</v>
      </c>
    </row>
    <row r="32" spans="1:4" x14ac:dyDescent="0.25">
      <c r="A32" s="5" t="s">
        <v>111</v>
      </c>
      <c r="B32" s="4">
        <v>54.3</v>
      </c>
      <c r="C32" s="4">
        <v>24.9</v>
      </c>
      <c r="D32" s="4">
        <v>6.8</v>
      </c>
    </row>
    <row r="33" spans="1:4" x14ac:dyDescent="0.25">
      <c r="A33" s="5" t="s">
        <v>219</v>
      </c>
      <c r="B33" s="4">
        <v>-850</v>
      </c>
      <c r="C33" s="4">
        <v>-2222.9</v>
      </c>
      <c r="D33" s="4">
        <v>-1520.3</v>
      </c>
    </row>
    <row r="34" spans="1:4" x14ac:dyDescent="0.25">
      <c r="A34" s="5" t="s">
        <v>220</v>
      </c>
      <c r="B34" s="4"/>
      <c r="C34" s="4"/>
      <c r="D34" s="4"/>
    </row>
    <row r="35" spans="1:4" x14ac:dyDescent="0.25">
      <c r="A35" s="5" t="s">
        <v>221</v>
      </c>
      <c r="B35" s="4">
        <v>750.2</v>
      </c>
      <c r="C35" s="4">
        <v>1254.5</v>
      </c>
      <c r="D35" s="4">
        <v>848.5</v>
      </c>
    </row>
    <row r="36" spans="1:4" x14ac:dyDescent="0.25">
      <c r="A36" s="5" t="s">
        <v>222</v>
      </c>
      <c r="B36" s="4">
        <v>-400</v>
      </c>
      <c r="C36" s="4">
        <v>0</v>
      </c>
      <c r="D36" s="4">
        <v>-610.1</v>
      </c>
    </row>
    <row r="37" spans="1:4" x14ac:dyDescent="0.25">
      <c r="A37" s="5" t="s">
        <v>223</v>
      </c>
      <c r="B37" s="4">
        <v>0</v>
      </c>
      <c r="C37" s="4">
        <v>0</v>
      </c>
      <c r="D37" s="4">
        <v>-360.8</v>
      </c>
    </row>
    <row r="38" spans="1:4" x14ac:dyDescent="0.25">
      <c r="A38" s="5" t="s">
        <v>224</v>
      </c>
      <c r="B38" s="4">
        <v>150.80000000000001</v>
      </c>
      <c r="C38" s="4">
        <v>160.69999999999999</v>
      </c>
      <c r="D38" s="4">
        <v>191.8</v>
      </c>
    </row>
    <row r="39" spans="1:4" x14ac:dyDescent="0.25">
      <c r="A39" s="5" t="s">
        <v>206</v>
      </c>
      <c r="B39" s="4">
        <v>77.5</v>
      </c>
      <c r="C39" s="4">
        <v>122.8</v>
      </c>
      <c r="D39" s="4">
        <v>132.4</v>
      </c>
    </row>
    <row r="40" spans="1:4" x14ac:dyDescent="0.25">
      <c r="A40" s="5" t="s">
        <v>225</v>
      </c>
      <c r="B40" s="4">
        <v>-1450.4</v>
      </c>
      <c r="C40" s="4">
        <v>-1178</v>
      </c>
      <c r="D40" s="4">
        <v>-928.6</v>
      </c>
    </row>
    <row r="41" spans="1:4" x14ac:dyDescent="0.25">
      <c r="A41" s="5" t="s">
        <v>226</v>
      </c>
      <c r="B41" s="4">
        <v>-2042.5</v>
      </c>
      <c r="C41" s="4">
        <v>-1995.6</v>
      </c>
      <c r="D41" s="4">
        <v>-1436.1</v>
      </c>
    </row>
    <row r="42" spans="1:4" x14ac:dyDescent="0.25">
      <c r="A42" s="5" t="s">
        <v>227</v>
      </c>
      <c r="B42" s="4">
        <v>-82.8</v>
      </c>
      <c r="C42" s="4">
        <v>-106</v>
      </c>
      <c r="D42" s="4">
        <v>-75.5</v>
      </c>
    </row>
    <row r="43" spans="1:4" x14ac:dyDescent="0.25">
      <c r="A43" s="5" t="s">
        <v>111</v>
      </c>
      <c r="B43" s="4">
        <v>-4.4000000000000004</v>
      </c>
      <c r="C43" s="4">
        <v>-8.4</v>
      </c>
      <c r="D43" s="4">
        <v>-18.100000000000001</v>
      </c>
    </row>
    <row r="44" spans="1:4" x14ac:dyDescent="0.25">
      <c r="A44" s="5" t="s">
        <v>228</v>
      </c>
      <c r="B44" s="4">
        <v>-3001.6</v>
      </c>
      <c r="C44" s="4">
        <v>-1750</v>
      </c>
      <c r="D44" s="4">
        <v>-2256.5</v>
      </c>
    </row>
    <row r="45" spans="1:4" x14ac:dyDescent="0.25">
      <c r="A45" s="5" t="s">
        <v>229</v>
      </c>
      <c r="B45" s="4">
        <v>10.8</v>
      </c>
      <c r="C45" s="4">
        <v>-3.5</v>
      </c>
      <c r="D45" s="4">
        <v>-150.6</v>
      </c>
    </row>
    <row r="46" spans="1:4" x14ac:dyDescent="0.25">
      <c r="A46" s="5" t="s">
        <v>230</v>
      </c>
      <c r="B46" s="4">
        <v>333.5</v>
      </c>
      <c r="C46" s="4">
        <v>598.70000000000005</v>
      </c>
      <c r="D46" s="4">
        <v>-178.3</v>
      </c>
    </row>
    <row r="47" spans="1:4" x14ac:dyDescent="0.25">
      <c r="A47" s="5" t="s">
        <v>231</v>
      </c>
      <c r="B47" s="4"/>
      <c r="C47" s="4"/>
      <c r="D47" s="4"/>
    </row>
    <row r="48" spans="1:4" x14ac:dyDescent="0.25">
      <c r="A48" s="5" t="s">
        <v>232</v>
      </c>
      <c r="B48" s="4">
        <v>2128.8000000000002</v>
      </c>
      <c r="C48" s="4">
        <v>1530.1</v>
      </c>
      <c r="D48" s="4">
        <v>1708.4</v>
      </c>
    </row>
    <row r="49" spans="1:4" x14ac:dyDescent="0.25">
      <c r="A49" s="5" t="s">
        <v>233</v>
      </c>
      <c r="B49" s="4">
        <v>2462.3000000000002</v>
      </c>
      <c r="C49" s="4">
        <v>2128.8000000000002</v>
      </c>
      <c r="D49" s="4">
        <v>1530.1</v>
      </c>
    </row>
    <row r="50" spans="1:4" x14ac:dyDescent="0.25">
      <c r="A50" s="5" t="s">
        <v>234</v>
      </c>
      <c r="B50" s="4"/>
      <c r="C50" s="4"/>
      <c r="D50" s="4"/>
    </row>
    <row r="51" spans="1:4" x14ac:dyDescent="0.25">
      <c r="A51" s="5" t="s">
        <v>235</v>
      </c>
      <c r="B51" s="4">
        <v>96.6</v>
      </c>
      <c r="C51" s="4">
        <v>74.7</v>
      </c>
      <c r="D51" s="4">
        <v>69.5</v>
      </c>
    </row>
    <row r="52" spans="1:4" x14ac:dyDescent="0.25">
      <c r="A52" s="5" t="s">
        <v>236</v>
      </c>
      <c r="B52" s="4">
        <v>1389.1</v>
      </c>
      <c r="C52" s="4">
        <v>878.7</v>
      </c>
      <c r="D52" s="4">
        <v>1072.2</v>
      </c>
    </row>
  </sheetData>
  <mergeCells count="1">
    <mergeCell ref="B1:D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F17" sqref="F17"/>
    </sheetView>
  </sheetViews>
  <sheetFormatPr defaultRowHeight="15" x14ac:dyDescent="0.25"/>
  <cols>
    <col min="1" max="1" width="35" bestFit="1" customWidth="1"/>
    <col min="2" max="5" width="6" bestFit="1" customWidth="1"/>
  </cols>
  <sheetData>
    <row r="1" spans="1:6" x14ac:dyDescent="0.25">
      <c r="A1" s="3" t="s">
        <v>271</v>
      </c>
      <c r="B1" s="3" t="s">
        <v>273</v>
      </c>
      <c r="C1" s="3" t="s">
        <v>274</v>
      </c>
      <c r="D1" s="3" t="s">
        <v>275</v>
      </c>
      <c r="E1" s="3" t="s">
        <v>272</v>
      </c>
      <c r="F1" s="3"/>
    </row>
    <row r="2" spans="1:6" x14ac:dyDescent="0.25">
      <c r="A2" s="3"/>
      <c r="B2" s="3">
        <v>2018</v>
      </c>
      <c r="C2" s="3">
        <v>2018</v>
      </c>
      <c r="D2" s="3">
        <v>2017</v>
      </c>
      <c r="E2" s="3">
        <v>2017</v>
      </c>
      <c r="F2" s="22" t="s">
        <v>283</v>
      </c>
    </row>
    <row r="3" spans="1:6" x14ac:dyDescent="0.25">
      <c r="A3" s="3" t="s">
        <v>276</v>
      </c>
      <c r="B3" s="3">
        <v>0.55000000000000004</v>
      </c>
      <c r="C3" s="21">
        <v>0.68</v>
      </c>
      <c r="D3" s="3">
        <v>0.69</v>
      </c>
      <c r="E3" s="21">
        <v>0.66</v>
      </c>
      <c r="F3" s="23">
        <f>AVERAGE(B3:E3)</f>
        <v>0.64500000000000002</v>
      </c>
    </row>
    <row r="4" spans="1:6" x14ac:dyDescent="0.25">
      <c r="A4" s="3" t="s">
        <v>277</v>
      </c>
      <c r="B4" s="3">
        <v>1.17</v>
      </c>
      <c r="C4" s="21">
        <v>1.3</v>
      </c>
      <c r="D4" s="3">
        <v>1.3</v>
      </c>
      <c r="E4" s="21">
        <v>1.31</v>
      </c>
      <c r="F4" s="23">
        <f t="shared" ref="F4:F9" si="0">AVERAGE(B4:E4)</f>
        <v>1.27</v>
      </c>
    </row>
    <row r="5" spans="1:6" x14ac:dyDescent="0.25">
      <c r="A5" s="3" t="s">
        <v>278</v>
      </c>
      <c r="B5" s="3">
        <v>0.03</v>
      </c>
      <c r="C5" s="21">
        <v>0.05</v>
      </c>
      <c r="D5" s="3">
        <v>0.05</v>
      </c>
      <c r="E5" s="21">
        <v>0.05</v>
      </c>
      <c r="F5" s="23">
        <f t="shared" si="0"/>
        <v>4.4999999999999998E-2</v>
      </c>
    </row>
    <row r="6" spans="1:6" x14ac:dyDescent="0.25">
      <c r="A6" s="3" t="s">
        <v>279</v>
      </c>
      <c r="B6" s="3">
        <v>6.16</v>
      </c>
      <c r="C6" s="21">
        <v>5.16</v>
      </c>
      <c r="D6" s="3">
        <v>4.67</v>
      </c>
      <c r="E6" s="21">
        <v>5.0999999999999996</v>
      </c>
      <c r="F6" s="23">
        <f t="shared" si="0"/>
        <v>5.2725</v>
      </c>
    </row>
    <row r="7" spans="1:6" x14ac:dyDescent="0.25">
      <c r="A7" s="3" t="s">
        <v>280</v>
      </c>
      <c r="B7" s="3">
        <v>0.05</v>
      </c>
      <c r="C7" s="21">
        <v>0.04</v>
      </c>
      <c r="D7" s="3">
        <v>0.03</v>
      </c>
      <c r="E7" s="21">
        <v>0.03</v>
      </c>
      <c r="F7" s="23">
        <f t="shared" si="0"/>
        <v>3.7499999999999999E-2</v>
      </c>
    </row>
    <row r="8" spans="1:6" x14ac:dyDescent="0.25">
      <c r="A8" s="3" t="s">
        <v>281</v>
      </c>
      <c r="B8" s="3">
        <v>10.48</v>
      </c>
      <c r="C8" s="21">
        <v>10.9</v>
      </c>
      <c r="D8" s="3">
        <v>11.61</v>
      </c>
      <c r="E8" s="21">
        <v>10.99</v>
      </c>
      <c r="F8" s="23">
        <f t="shared" si="0"/>
        <v>10.995000000000001</v>
      </c>
    </row>
    <row r="9" spans="1:6" x14ac:dyDescent="0.25">
      <c r="A9" s="3" t="s">
        <v>282</v>
      </c>
      <c r="B9" s="3">
        <v>28.11</v>
      </c>
      <c r="C9" s="21">
        <v>33.47</v>
      </c>
      <c r="D9" s="3">
        <v>33.950000000000003</v>
      </c>
      <c r="E9" s="21">
        <v>36.58</v>
      </c>
      <c r="F9" s="23">
        <f t="shared" si="0"/>
        <v>33.027500000000003</v>
      </c>
    </row>
    <row r="12" spans="1:6" x14ac:dyDescent="0.25">
      <c r="A12" s="3" t="s">
        <v>284</v>
      </c>
      <c r="B12" t="s">
        <v>285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Ratios</vt:lpstr>
      <vt:lpstr>MacDonalds_BS</vt:lpstr>
      <vt:lpstr>MacDonalds_IS</vt:lpstr>
      <vt:lpstr>MacDonalds_CFS</vt:lpstr>
      <vt:lpstr>Starbucks_BS</vt:lpstr>
      <vt:lpstr>Starbucks_IS</vt:lpstr>
      <vt:lpstr>Starbucks_CFS</vt:lpstr>
      <vt:lpstr>IndustryRatios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2018-10-04T11:35:03Z</dcterms:created>
  <dcterms:modified xsi:type="dcterms:W3CDTF">2018-10-07T15:42:06Z</dcterms:modified>
</cp:coreProperties>
</file>